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55" windowWidth="8400" windowHeight="4635" activeTab="4"/>
  </bookViews>
  <sheets>
    <sheet name="100" sheetId="24" r:id="rId1"/>
    <sheet name="200" sheetId="30" r:id="rId2"/>
    <sheet name="1000" sheetId="27" r:id="rId3"/>
    <sheet name="5000" sheetId="28" r:id="rId4"/>
    <sheet name="10000" sheetId="29" r:id="rId5"/>
  </sheets>
  <calcPr calcId="145621"/>
</workbook>
</file>

<file path=xl/calcChain.xml><?xml version="1.0" encoding="utf-8"?>
<calcChain xmlns="http://schemas.openxmlformats.org/spreadsheetml/2006/main">
  <c r="F36" i="30" l="1"/>
  <c r="D36" i="30"/>
  <c r="D47" i="30" s="1"/>
  <c r="B36" i="30"/>
  <c r="B47" i="30" s="1"/>
  <c r="F32" i="30"/>
  <c r="F33" i="30" s="1"/>
  <c r="F34" i="30" s="1"/>
  <c r="D32" i="30"/>
  <c r="D33" i="30" s="1"/>
  <c r="B32" i="30"/>
  <c r="B33" i="30" s="1"/>
  <c r="B35" i="30" s="1"/>
  <c r="F36" i="29"/>
  <c r="F47" i="29" s="1"/>
  <c r="D36" i="29"/>
  <c r="B36" i="29"/>
  <c r="B47" i="29" s="1"/>
  <c r="F32" i="29"/>
  <c r="F33" i="29" s="1"/>
  <c r="D32" i="29"/>
  <c r="D33" i="29" s="1"/>
  <c r="B32" i="29"/>
  <c r="B33" i="29" s="1"/>
  <c r="F36" i="28"/>
  <c r="D36" i="28"/>
  <c r="D47" i="28" s="1"/>
  <c r="B36" i="28"/>
  <c r="B47" i="28" s="1"/>
  <c r="F32" i="28"/>
  <c r="F33" i="28" s="1"/>
  <c r="D32" i="28"/>
  <c r="D33" i="28" s="1"/>
  <c r="B32" i="28"/>
  <c r="B33" i="28" s="1"/>
  <c r="F36" i="27"/>
  <c r="D36" i="27"/>
  <c r="D47" i="27" s="1"/>
  <c r="B36" i="27"/>
  <c r="B47" i="27" s="1"/>
  <c r="F32" i="27"/>
  <c r="F33" i="27" s="1"/>
  <c r="D32" i="27"/>
  <c r="D33" i="27"/>
  <c r="D35" i="27" s="1"/>
  <c r="B32" i="27"/>
  <c r="B33" i="27"/>
  <c r="B34" i="27" s="1"/>
  <c r="B46" i="27" s="1"/>
  <c r="F36" i="24"/>
  <c r="F47" i="24" s="1"/>
  <c r="D36" i="24"/>
  <c r="D47" i="24" s="1"/>
  <c r="B36" i="24"/>
  <c r="B47" i="24" s="1"/>
  <c r="F32" i="24"/>
  <c r="F33" i="24" s="1"/>
  <c r="D32" i="24"/>
  <c r="D33" i="24" s="1"/>
  <c r="B32" i="24"/>
  <c r="B33" i="24" s="1"/>
  <c r="D47" i="29"/>
  <c r="F47" i="28"/>
  <c r="D34" i="27"/>
  <c r="D46" i="27" s="1"/>
  <c r="D37" i="27"/>
  <c r="F47" i="27"/>
  <c r="D34" i="28" l="1"/>
  <c r="D46" i="28" s="1"/>
  <c r="D37" i="28"/>
  <c r="D35" i="28"/>
  <c r="B37" i="27"/>
  <c r="B35" i="27"/>
  <c r="F34" i="24"/>
  <c r="F46" i="24" s="1"/>
  <c r="F37" i="24"/>
  <c r="F35" i="24"/>
  <c r="D35" i="24"/>
  <c r="D34" i="24"/>
  <c r="D46" i="24" s="1"/>
  <c r="D37" i="24"/>
  <c r="D34" i="29"/>
  <c r="D46" i="29" s="1"/>
  <c r="D35" i="29"/>
  <c r="D37" i="29"/>
  <c r="F35" i="27"/>
  <c r="F34" i="27"/>
  <c r="F46" i="27" s="1"/>
  <c r="F37" i="27"/>
  <c r="B34" i="28"/>
  <c r="B46" i="28" s="1"/>
  <c r="B35" i="28"/>
  <c r="B37" i="28"/>
  <c r="F35" i="29"/>
  <c r="F34" i="29"/>
  <c r="F46" i="29" s="1"/>
  <c r="F35" i="28"/>
  <c r="F37" i="28"/>
  <c r="F34" i="28"/>
  <c r="F46" i="28" s="1"/>
  <c r="B34" i="29"/>
  <c r="B46" i="29" s="1"/>
  <c r="B35" i="29"/>
  <c r="B37" i="29"/>
  <c r="F37" i="29"/>
  <c r="F35" i="30"/>
  <c r="D37" i="30"/>
  <c r="D34" i="30"/>
  <c r="D46" i="30" s="1"/>
  <c r="D35" i="30"/>
  <c r="B34" i="30"/>
  <c r="B46" i="30" s="1"/>
  <c r="F46" i="30"/>
  <c r="F37" i="30"/>
  <c r="B37" i="30"/>
  <c r="F47" i="30"/>
  <c r="B35" i="24"/>
  <c r="B34" i="24"/>
  <c r="B46" i="24" s="1"/>
  <c r="B37" i="24"/>
</calcChain>
</file>

<file path=xl/sharedStrings.xml><?xml version="1.0" encoding="utf-8"?>
<sst xmlns="http://schemas.openxmlformats.org/spreadsheetml/2006/main" count="260" uniqueCount="59">
  <si>
    <t>Volume de controle</t>
  </si>
  <si>
    <t>leitura 1</t>
  </si>
  <si>
    <t>leitura 2</t>
  </si>
  <si>
    <t>leitura 3</t>
  </si>
  <si>
    <t>leitura 4</t>
  </si>
  <si>
    <t>leitura 5</t>
  </si>
  <si>
    <t>leitura 6</t>
  </si>
  <si>
    <t>leitura 7</t>
  </si>
  <si>
    <t>leitura 8</t>
  </si>
  <si>
    <t>leitura 9</t>
  </si>
  <si>
    <t>leitura 10</t>
  </si>
  <si>
    <t>Nr. de leituras</t>
  </si>
  <si>
    <t>Média (uL)</t>
  </si>
  <si>
    <t>Média (mg)</t>
  </si>
  <si>
    <t>Especificações</t>
  </si>
  <si>
    <t>Volume médio</t>
  </si>
  <si>
    <t>Volume mínimo</t>
  </si>
  <si>
    <t>Erro Sistemático (uL)</t>
  </si>
  <si>
    <t>Erro Sistemático (%)</t>
  </si>
  <si>
    <t>Erro aleatório (uL)</t>
  </si>
  <si>
    <t>Erro aleatório  (%)</t>
  </si>
  <si>
    <t>Conclusão</t>
  </si>
  <si>
    <t>Erro aleatório máximo (uL)</t>
  </si>
  <si>
    <t>Erro aleatório  máximo (%)</t>
  </si>
  <si>
    <t>Identificação Balança</t>
  </si>
  <si>
    <t>Modelo da Pipeta</t>
  </si>
  <si>
    <t>Identificação Pipeta</t>
  </si>
  <si>
    <t>Identificação Termo-higrômetro</t>
  </si>
  <si>
    <t>Identificação do Barômetro</t>
  </si>
  <si>
    <t>Identificação Termômetro da água</t>
  </si>
  <si>
    <t>Resolução da balança</t>
  </si>
  <si>
    <t>Data</t>
  </si>
  <si>
    <t>Marca da Ponteira</t>
  </si>
  <si>
    <t>Condições Operacionais</t>
  </si>
  <si>
    <t>Revisão: 00</t>
  </si>
  <si>
    <t>Informações Gerais</t>
  </si>
  <si>
    <t>VERIFICAÇÃO INTERMEDIÁRIA DE PIPETA DE 100 µl</t>
  </si>
  <si>
    <t>Temperatura da água (°C)</t>
  </si>
  <si>
    <t>Pressão atmosférica (kPa)</t>
  </si>
  <si>
    <t>Umidade (%)</t>
  </si>
  <si>
    <t>Fator Z</t>
  </si>
  <si>
    <t>Pesagens em mg</t>
  </si>
  <si>
    <t>500 uL</t>
  </si>
  <si>
    <t>2500 uL</t>
  </si>
  <si>
    <t>5000 uL</t>
  </si>
  <si>
    <t>1000 uL</t>
  </si>
  <si>
    <t>10000 uL</t>
  </si>
  <si>
    <t>VERIFICAÇÃO INTERMEDIÁRIA DE PIPETA DE 1000 µl</t>
  </si>
  <si>
    <t>VERIFICAÇÃO INTERMEDIÁRIA DE PIPETA DE 5000 µl</t>
  </si>
  <si>
    <t>VERIFICAÇÃO INTERMEDIÁRIA DE PIPETA DE 10000 µl</t>
  </si>
  <si>
    <t>10 uL</t>
  </si>
  <si>
    <t>50 uL</t>
  </si>
  <si>
    <t>100 uL</t>
  </si>
  <si>
    <t>Técnico</t>
  </si>
  <si>
    <t>PN-LAPOC-7006 VERIFICAÇÃO INTERMEDIÁRIA DE MICROPIPETAS (FT-LAPOC-7006-01)</t>
  </si>
  <si>
    <t>VERIFICAÇÃO INTERMEDIÁRIA DE PIPETA DE 200 µl</t>
  </si>
  <si>
    <t>20 uL</t>
  </si>
  <si>
    <t>200 uL</t>
  </si>
  <si>
    <t>Data de Emissão: 22 FEVEREIRO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</si>
</sst>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1"/>
      <color indexed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/>
    <xf numFmtId="0" fontId="3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left"/>
    </xf>
    <xf numFmtId="0" fontId="3" fillId="0" borderId="20" xfId="0" applyFont="1" applyBorder="1" applyProtection="1"/>
    <xf numFmtId="0" fontId="3" fillId="0" borderId="21" xfId="0" applyFont="1" applyBorder="1" applyProtection="1"/>
    <xf numFmtId="0" fontId="3" fillId="0" borderId="27" xfId="0" applyFont="1" applyBorder="1" applyProtection="1"/>
    <xf numFmtId="2" fontId="3" fillId="0" borderId="0" xfId="0" applyNumberFormat="1" applyFont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8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3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/>
    </xf>
    <xf numFmtId="2" fontId="3" fillId="0" borderId="9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31" xfId="0" applyNumberFormat="1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 applyProtection="1">
      <alignment horizontal="center"/>
    </xf>
    <xf numFmtId="2" fontId="3" fillId="0" borderId="28" xfId="0" applyNumberFormat="1" applyFont="1" applyBorder="1" applyAlignment="1" applyProtection="1">
      <alignment horizontal="center"/>
    </xf>
    <xf numFmtId="2" fontId="3" fillId="0" borderId="29" xfId="0" applyNumberFormat="1" applyFont="1" applyBorder="1" applyAlignment="1" applyProtection="1">
      <alignment horizontal="center"/>
    </xf>
    <xf numFmtId="2" fontId="3" fillId="0" borderId="30" xfId="0" applyNumberFormat="1" applyFont="1" applyBorder="1" applyAlignment="1" applyProtection="1">
      <alignment horizontal="center"/>
    </xf>
    <xf numFmtId="2" fontId="3" fillId="0" borderId="9" xfId="0" applyNumberFormat="1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6" fillId="0" borderId="9" xfId="0" applyNumberFormat="1" applyFont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/>
    </xf>
    <xf numFmtId="2" fontId="6" fillId="0" borderId="11" xfId="0" applyNumberFormat="1" applyFont="1" applyBorder="1" applyAlignment="1" applyProtection="1">
      <alignment horizontal="center"/>
    </xf>
    <xf numFmtId="2" fontId="6" fillId="0" borderId="12" xfId="0" applyNumberFormat="1" applyFont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164" fontId="3" fillId="0" borderId="23" xfId="0" applyNumberFormat="1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center"/>
    </xf>
    <xf numFmtId="164" fontId="3" fillId="0" borderId="30" xfId="0" applyNumberFormat="1" applyFont="1" applyBorder="1" applyAlignment="1" applyProtection="1">
      <alignment horizontal="center"/>
    </xf>
    <xf numFmtId="2" fontId="3" fillId="0" borderId="23" xfId="0" applyNumberFormat="1" applyFont="1" applyFill="1" applyBorder="1" applyAlignment="1" applyProtection="1">
      <alignment horizontal="center"/>
    </xf>
    <xf numFmtId="2" fontId="3" fillId="0" borderId="11" xfId="0" applyNumberFormat="1" applyFont="1" applyFill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</xf>
    <xf numFmtId="1" fontId="3" fillId="0" borderId="29" xfId="0" applyNumberFormat="1" applyFont="1" applyBorder="1" applyAlignment="1" applyProtection="1">
      <alignment horizontal="center"/>
    </xf>
    <xf numFmtId="1" fontId="3" fillId="0" borderId="30" xfId="0" applyNumberFormat="1" applyFont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31" xfId="0" applyNumberFormat="1" applyFont="1" applyFill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2" fontId="6" fillId="0" borderId="29" xfId="0" applyNumberFormat="1" applyFont="1" applyBorder="1" applyAlignment="1" applyProtection="1">
      <alignment horizontal="center"/>
    </xf>
    <xf numFmtId="2" fontId="6" fillId="0" borderId="30" xfId="0" applyNumberFormat="1" applyFont="1" applyBorder="1" applyAlignment="1" applyProtection="1">
      <alignment horizontal="center"/>
    </xf>
  </cellXfs>
  <cellStyles count="1">
    <cellStyle name="Normal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131386861314"/>
          <c:y val="9.2251088725007077E-2"/>
          <c:w val="0.83759124087591241"/>
          <c:h val="0.64575762107504964"/>
        </c:manualLayout>
      </c:layout>
      <c:lineChart>
        <c:grouping val="stacked"/>
        <c:varyColors val="0"/>
        <c:ser>
          <c:idx val="0"/>
          <c:order val="0"/>
          <c:tx>
            <c:strRef>
              <c:f>'100'!$B$20:$C$20</c:f>
              <c:strCache>
                <c:ptCount val="1"/>
                <c:pt idx="0">
                  <c:v>10 uL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'100'!$A$21:$A$30</c:f>
              <c:strCache>
                <c:ptCount val="10"/>
                <c:pt idx="0">
                  <c:v>leitura 1</c:v>
                </c:pt>
                <c:pt idx="1">
                  <c:v>leitura 2</c:v>
                </c:pt>
                <c:pt idx="2">
                  <c:v>leitura 3</c:v>
                </c:pt>
                <c:pt idx="3">
                  <c:v>leitura 4</c:v>
                </c:pt>
                <c:pt idx="4">
                  <c:v>leitura 5</c:v>
                </c:pt>
                <c:pt idx="5">
                  <c:v>leitura 6</c:v>
                </c:pt>
                <c:pt idx="6">
                  <c:v>leitura 7</c:v>
                </c:pt>
                <c:pt idx="7">
                  <c:v>leitura 8</c:v>
                </c:pt>
                <c:pt idx="8">
                  <c:v>leitura 9</c:v>
                </c:pt>
                <c:pt idx="9">
                  <c:v>leitura 10</c:v>
                </c:pt>
              </c:strCache>
            </c:strRef>
          </c:cat>
          <c:val>
            <c:numRef>
              <c:f>'100'!$B$21:$B$30</c:f>
              <c:numCache>
                <c:formatCode>0,00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6400"/>
        <c:axId val="31767936"/>
      </c:lineChart>
      <c:catAx>
        <c:axId val="31766400"/>
        <c:scaling>
          <c:orientation val="minMax"/>
        </c:scaling>
        <c:delete val="0"/>
        <c:axPos val="b"/>
        <c:numFmt formatCode="G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767936"/>
        <c:crossesAt val="9.8000000000000007"/>
        <c:auto val="1"/>
        <c:lblAlgn val="ctr"/>
        <c:lblOffset val="100"/>
        <c:tickMarkSkip val="1"/>
        <c:noMultiLvlLbl val="0"/>
      </c:catAx>
      <c:valAx>
        <c:axId val="31767936"/>
        <c:scaling>
          <c:orientation val="minMax"/>
          <c:max val="10.350000000000009"/>
          <c:min val="9.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766400"/>
        <c:crosses val="autoZero"/>
        <c:crossBetween val="between"/>
        <c:majorUnit val="0.05"/>
        <c:minorUnit val="2.5000000000000001E-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131386861314"/>
          <c:y val="9.2251088725007077E-2"/>
          <c:w val="0.83759124087591241"/>
          <c:h val="0.64575762107504964"/>
        </c:manualLayout>
      </c:layout>
      <c:lineChart>
        <c:grouping val="stacked"/>
        <c:varyColors val="0"/>
        <c:ser>
          <c:idx val="0"/>
          <c:order val="0"/>
          <c:tx>
            <c:strRef>
              <c:f>'200'!$B$20:$C$20</c:f>
              <c:strCache>
                <c:ptCount val="1"/>
                <c:pt idx="0">
                  <c:v>20 uL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'200'!$A$21:$A$30</c:f>
              <c:strCache>
                <c:ptCount val="10"/>
                <c:pt idx="0">
                  <c:v>leitura 1</c:v>
                </c:pt>
                <c:pt idx="1">
                  <c:v>leitura 2</c:v>
                </c:pt>
                <c:pt idx="2">
                  <c:v>leitura 3</c:v>
                </c:pt>
                <c:pt idx="3">
                  <c:v>leitura 4</c:v>
                </c:pt>
                <c:pt idx="4">
                  <c:v>leitura 5</c:v>
                </c:pt>
                <c:pt idx="5">
                  <c:v>leitura 6</c:v>
                </c:pt>
                <c:pt idx="6">
                  <c:v>leitura 7</c:v>
                </c:pt>
                <c:pt idx="7">
                  <c:v>leitura 8</c:v>
                </c:pt>
                <c:pt idx="8">
                  <c:v>leitura 9</c:v>
                </c:pt>
                <c:pt idx="9">
                  <c:v>leitura 10</c:v>
                </c:pt>
              </c:strCache>
            </c:strRef>
          </c:cat>
          <c:val>
            <c:numRef>
              <c:f>'200'!$B$21:$B$30</c:f>
              <c:numCache>
                <c:formatCode>0,00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6112"/>
        <c:axId val="31787648"/>
      </c:lineChart>
      <c:catAx>
        <c:axId val="31786112"/>
        <c:scaling>
          <c:orientation val="minMax"/>
        </c:scaling>
        <c:delete val="0"/>
        <c:axPos val="b"/>
        <c:numFmt formatCode="G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787648"/>
        <c:crossesAt val="9.8000000000000007"/>
        <c:auto val="1"/>
        <c:lblAlgn val="ctr"/>
        <c:lblOffset val="100"/>
        <c:tickMarkSkip val="1"/>
        <c:noMultiLvlLbl val="0"/>
      </c:catAx>
      <c:valAx>
        <c:axId val="31787648"/>
        <c:scaling>
          <c:orientation val="minMax"/>
          <c:max val="10.350000000000012"/>
          <c:min val="9.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786112"/>
        <c:crosses val="autoZero"/>
        <c:crossBetween val="between"/>
        <c:majorUnit val="0.05"/>
        <c:minorUnit val="2.5000000000000001E-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131386861314"/>
          <c:y val="9.2251088725007077E-2"/>
          <c:w val="0.83759124087591241"/>
          <c:h val="0.64575762107504964"/>
        </c:manualLayout>
      </c:layout>
      <c:lineChart>
        <c:grouping val="stacked"/>
        <c:varyColors val="0"/>
        <c:ser>
          <c:idx val="0"/>
          <c:order val="0"/>
          <c:tx>
            <c:strRef>
              <c:f>'1000'!$B$20:$C$20</c:f>
              <c:strCache>
                <c:ptCount val="1"/>
                <c:pt idx="0">
                  <c:v>100 uL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'1000'!$A$21:$A$30</c:f>
              <c:strCache>
                <c:ptCount val="10"/>
                <c:pt idx="0">
                  <c:v>leitura 1</c:v>
                </c:pt>
                <c:pt idx="1">
                  <c:v>leitura 2</c:v>
                </c:pt>
                <c:pt idx="2">
                  <c:v>leitura 3</c:v>
                </c:pt>
                <c:pt idx="3">
                  <c:v>leitura 4</c:v>
                </c:pt>
                <c:pt idx="4">
                  <c:v>leitura 5</c:v>
                </c:pt>
                <c:pt idx="5">
                  <c:v>leitura 6</c:v>
                </c:pt>
                <c:pt idx="6">
                  <c:v>leitura 7</c:v>
                </c:pt>
                <c:pt idx="7">
                  <c:v>leitura 8</c:v>
                </c:pt>
                <c:pt idx="8">
                  <c:v>leitura 9</c:v>
                </c:pt>
                <c:pt idx="9">
                  <c:v>leitura 10</c:v>
                </c:pt>
              </c:strCache>
            </c:strRef>
          </c:cat>
          <c:val>
            <c:numRef>
              <c:f>'1000'!$B$21:$B$30</c:f>
              <c:numCache>
                <c:formatCode>0,0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7680"/>
        <c:axId val="43849216"/>
      </c:lineChart>
      <c:catAx>
        <c:axId val="43847680"/>
        <c:scaling>
          <c:orientation val="minMax"/>
        </c:scaling>
        <c:delete val="0"/>
        <c:axPos val="b"/>
        <c:numFmt formatCode="G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849216"/>
        <c:crossesAt val="9.8000000000000007"/>
        <c:auto val="1"/>
        <c:lblAlgn val="ctr"/>
        <c:lblOffset val="100"/>
        <c:tickMarkSkip val="1"/>
        <c:noMultiLvlLbl val="0"/>
      </c:catAx>
      <c:valAx>
        <c:axId val="43849216"/>
        <c:scaling>
          <c:orientation val="minMax"/>
          <c:max val="10.350000000000012"/>
          <c:min val="9.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847680"/>
        <c:crosses val="autoZero"/>
        <c:crossBetween val="between"/>
        <c:majorUnit val="0.05"/>
        <c:minorUnit val="2.5000000000000001E-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131386861314"/>
          <c:y val="9.2251088725007077E-2"/>
          <c:w val="0.83759124087591241"/>
          <c:h val="0.64575762107504964"/>
        </c:manualLayout>
      </c:layout>
      <c:lineChart>
        <c:grouping val="stacked"/>
        <c:varyColors val="0"/>
        <c:ser>
          <c:idx val="0"/>
          <c:order val="0"/>
          <c:tx>
            <c:strRef>
              <c:f>'5000'!$B$20:$C$20</c:f>
              <c:strCache>
                <c:ptCount val="1"/>
                <c:pt idx="0">
                  <c:v>500 uL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'5000'!$A$21:$A$30</c:f>
              <c:strCache>
                <c:ptCount val="10"/>
                <c:pt idx="0">
                  <c:v>leitura 1</c:v>
                </c:pt>
                <c:pt idx="1">
                  <c:v>leitura 2</c:v>
                </c:pt>
                <c:pt idx="2">
                  <c:v>leitura 3</c:v>
                </c:pt>
                <c:pt idx="3">
                  <c:v>leitura 4</c:v>
                </c:pt>
                <c:pt idx="4">
                  <c:v>leitura 5</c:v>
                </c:pt>
                <c:pt idx="5">
                  <c:v>leitura 6</c:v>
                </c:pt>
                <c:pt idx="6">
                  <c:v>leitura 7</c:v>
                </c:pt>
                <c:pt idx="7">
                  <c:v>leitura 8</c:v>
                </c:pt>
                <c:pt idx="8">
                  <c:v>leitura 9</c:v>
                </c:pt>
                <c:pt idx="9">
                  <c:v>leitura 10</c:v>
                </c:pt>
              </c:strCache>
            </c:strRef>
          </c:cat>
          <c:val>
            <c:numRef>
              <c:f>'5000'!$B$21:$B$30</c:f>
              <c:numCache>
                <c:formatCode>0,0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0016"/>
        <c:axId val="52715904"/>
      </c:lineChart>
      <c:catAx>
        <c:axId val="52710016"/>
        <c:scaling>
          <c:orientation val="minMax"/>
        </c:scaling>
        <c:delete val="0"/>
        <c:axPos val="b"/>
        <c:numFmt formatCode="G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2715904"/>
        <c:crossesAt val="9.8000000000000007"/>
        <c:auto val="1"/>
        <c:lblAlgn val="ctr"/>
        <c:lblOffset val="100"/>
        <c:tickMarkSkip val="1"/>
        <c:noMultiLvlLbl val="0"/>
      </c:catAx>
      <c:valAx>
        <c:axId val="52715904"/>
        <c:scaling>
          <c:orientation val="minMax"/>
          <c:max val="10.350000000000016"/>
          <c:min val="9.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2710016"/>
        <c:crosses val="autoZero"/>
        <c:crossBetween val="between"/>
        <c:majorUnit val="0.05"/>
        <c:minorUnit val="2.5000000000000001E-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6131386861314"/>
          <c:y val="9.2251088725007077E-2"/>
          <c:w val="0.83759124087591241"/>
          <c:h val="0.64575762107504964"/>
        </c:manualLayout>
      </c:layout>
      <c:lineChart>
        <c:grouping val="stacked"/>
        <c:varyColors val="0"/>
        <c:ser>
          <c:idx val="0"/>
          <c:order val="0"/>
          <c:tx>
            <c:strRef>
              <c:f>'10000'!$B$20:$C$20</c:f>
              <c:strCache>
                <c:ptCount val="1"/>
                <c:pt idx="0">
                  <c:v>1000 uL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'10000'!$A$21:$A$30</c:f>
              <c:strCache>
                <c:ptCount val="10"/>
                <c:pt idx="0">
                  <c:v>leitura 1</c:v>
                </c:pt>
                <c:pt idx="1">
                  <c:v>leitura 2</c:v>
                </c:pt>
                <c:pt idx="2">
                  <c:v>leitura 3</c:v>
                </c:pt>
                <c:pt idx="3">
                  <c:v>leitura 4</c:v>
                </c:pt>
                <c:pt idx="4">
                  <c:v>leitura 5</c:v>
                </c:pt>
                <c:pt idx="5">
                  <c:v>leitura 6</c:v>
                </c:pt>
                <c:pt idx="6">
                  <c:v>leitura 7</c:v>
                </c:pt>
                <c:pt idx="7">
                  <c:v>leitura 8</c:v>
                </c:pt>
                <c:pt idx="8">
                  <c:v>leitura 9</c:v>
                </c:pt>
                <c:pt idx="9">
                  <c:v>leitura 10</c:v>
                </c:pt>
              </c:strCache>
            </c:strRef>
          </c:cat>
          <c:val>
            <c:numRef>
              <c:f>'10000'!$B$21:$B$30</c:f>
              <c:numCache>
                <c:formatCode>0,0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6704"/>
        <c:axId val="66138496"/>
      </c:lineChart>
      <c:catAx>
        <c:axId val="66136704"/>
        <c:scaling>
          <c:orientation val="minMax"/>
        </c:scaling>
        <c:delete val="0"/>
        <c:axPos val="b"/>
        <c:numFmt formatCode="G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138496"/>
        <c:crossesAt val="9.8000000000000007"/>
        <c:auto val="1"/>
        <c:lblAlgn val="ctr"/>
        <c:lblOffset val="100"/>
        <c:tickMarkSkip val="1"/>
        <c:noMultiLvlLbl val="0"/>
      </c:catAx>
      <c:valAx>
        <c:axId val="66138496"/>
        <c:scaling>
          <c:orientation val="minMax"/>
          <c:max val="10.350000000000019"/>
          <c:min val="9.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,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136704"/>
        <c:crosses val="autoZero"/>
        <c:crossBetween val="between"/>
        <c:majorUnit val="0.05"/>
        <c:minorUnit val="2.5000000000000001E-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57150</xdr:rowOff>
    </xdr:from>
    <xdr:to>
      <xdr:col>7</xdr:col>
      <xdr:colOff>0</xdr:colOff>
      <xdr:row>18</xdr:row>
      <xdr:rowOff>38100</xdr:rowOff>
    </xdr:to>
    <xdr:graphicFrame macro="">
      <xdr:nvGraphicFramePr>
        <xdr:cNvPr id="1741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</xdr:row>
      <xdr:rowOff>85725</xdr:rowOff>
    </xdr:from>
    <xdr:to>
      <xdr:col>6</xdr:col>
      <xdr:colOff>285750</xdr:colOff>
      <xdr:row>4</xdr:row>
      <xdr:rowOff>47625</xdr:rowOff>
    </xdr:to>
    <xdr:pic>
      <xdr:nvPicPr>
        <xdr:cNvPr id="17410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438150"/>
          <a:ext cx="1409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57150</xdr:rowOff>
    </xdr:from>
    <xdr:to>
      <xdr:col>7</xdr:col>
      <xdr:colOff>0</xdr:colOff>
      <xdr:row>18</xdr:row>
      <xdr:rowOff>38100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</xdr:row>
      <xdr:rowOff>85725</xdr:rowOff>
    </xdr:from>
    <xdr:to>
      <xdr:col>6</xdr:col>
      <xdr:colOff>285750</xdr:colOff>
      <xdr:row>4</xdr:row>
      <xdr:rowOff>47625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438150"/>
          <a:ext cx="1409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57150</xdr:rowOff>
    </xdr:from>
    <xdr:to>
      <xdr:col>7</xdr:col>
      <xdr:colOff>0</xdr:colOff>
      <xdr:row>18</xdr:row>
      <xdr:rowOff>38100</xdr:rowOff>
    </xdr:to>
    <xdr:graphicFrame macro="">
      <xdr:nvGraphicFramePr>
        <xdr:cNvPr id="214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</xdr:row>
      <xdr:rowOff>85725</xdr:rowOff>
    </xdr:from>
    <xdr:to>
      <xdr:col>6</xdr:col>
      <xdr:colOff>285750</xdr:colOff>
      <xdr:row>4</xdr:row>
      <xdr:rowOff>47625</xdr:rowOff>
    </xdr:to>
    <xdr:pic>
      <xdr:nvPicPr>
        <xdr:cNvPr id="21403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438150"/>
          <a:ext cx="1409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57150</xdr:rowOff>
    </xdr:from>
    <xdr:to>
      <xdr:col>7</xdr:col>
      <xdr:colOff>0</xdr:colOff>
      <xdr:row>18</xdr:row>
      <xdr:rowOff>38100</xdr:rowOff>
    </xdr:to>
    <xdr:graphicFrame macro="">
      <xdr:nvGraphicFramePr>
        <xdr:cNvPr id="216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</xdr:row>
      <xdr:rowOff>85725</xdr:rowOff>
    </xdr:from>
    <xdr:to>
      <xdr:col>6</xdr:col>
      <xdr:colOff>285750</xdr:colOff>
      <xdr:row>4</xdr:row>
      <xdr:rowOff>47625</xdr:rowOff>
    </xdr:to>
    <xdr:pic>
      <xdr:nvPicPr>
        <xdr:cNvPr id="216080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438150"/>
          <a:ext cx="1409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57150</xdr:rowOff>
    </xdr:from>
    <xdr:to>
      <xdr:col>7</xdr:col>
      <xdr:colOff>0</xdr:colOff>
      <xdr:row>18</xdr:row>
      <xdr:rowOff>38100</xdr:rowOff>
    </xdr:to>
    <xdr:graphicFrame macro="">
      <xdr:nvGraphicFramePr>
        <xdr:cNvPr id="21198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</xdr:row>
      <xdr:rowOff>85725</xdr:rowOff>
    </xdr:from>
    <xdr:to>
      <xdr:col>6</xdr:col>
      <xdr:colOff>285750</xdr:colOff>
      <xdr:row>4</xdr:row>
      <xdr:rowOff>47625</xdr:rowOff>
    </xdr:to>
    <xdr:pic>
      <xdr:nvPicPr>
        <xdr:cNvPr id="21198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438150"/>
          <a:ext cx="1409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RowColHeaders="0" topLeftCell="A8" workbookViewId="0">
      <selection activeCell="B21" sqref="B21:G29"/>
    </sheetView>
  </sheetViews>
  <sheetFormatPr defaultRowHeight="12.75" x14ac:dyDescent="0.2"/>
  <cols>
    <col min="1" max="1" width="31.140625" style="1" bestFit="1" customWidth="1"/>
    <col min="2" max="2" width="10" style="1" customWidth="1"/>
    <col min="3" max="3" width="9.5703125" style="1" customWidth="1"/>
    <col min="4" max="4" width="12.85546875" style="1" bestFit="1" customWidth="1"/>
    <col min="5" max="5" width="9.28515625" style="1" customWidth="1"/>
    <col min="6" max="6" width="13" style="1" customWidth="1"/>
    <col min="7" max="7" width="7.7109375" style="1" customWidth="1"/>
    <col min="8" max="16384" width="9.140625" style="1"/>
  </cols>
  <sheetData>
    <row r="1" spans="1:13" ht="12.75" customHeight="1" x14ac:dyDescent="0.25">
      <c r="A1" s="54" t="s">
        <v>54</v>
      </c>
      <c r="B1" s="55"/>
      <c r="C1" s="55"/>
      <c r="D1" s="55"/>
      <c r="E1" s="55"/>
      <c r="F1" s="55"/>
      <c r="G1" s="56"/>
    </row>
    <row r="2" spans="1:13" ht="15" x14ac:dyDescent="0.25">
      <c r="A2" s="3"/>
      <c r="B2" s="3"/>
      <c r="C2" s="3"/>
      <c r="D2" s="3"/>
      <c r="E2" s="3"/>
      <c r="F2" s="3"/>
      <c r="G2" s="3"/>
    </row>
    <row r="3" spans="1:13" ht="12.75" customHeight="1" x14ac:dyDescent="0.2">
      <c r="A3" s="48" t="s">
        <v>36</v>
      </c>
      <c r="B3" s="48"/>
      <c r="C3" s="48"/>
      <c r="D3" s="49"/>
      <c r="E3" s="48"/>
      <c r="F3" s="48"/>
      <c r="G3" s="49"/>
    </row>
    <row r="4" spans="1:13" ht="12.75" customHeight="1" x14ac:dyDescent="0.2">
      <c r="A4" s="50"/>
      <c r="B4" s="50"/>
      <c r="C4" s="50"/>
      <c r="D4" s="51"/>
      <c r="E4" s="50"/>
      <c r="F4" s="50"/>
      <c r="G4" s="51"/>
    </row>
    <row r="5" spans="1:13" ht="12.75" customHeight="1" x14ac:dyDescent="0.2">
      <c r="A5" s="52"/>
      <c r="B5" s="52"/>
      <c r="C5" s="52"/>
      <c r="D5" s="53"/>
      <c r="E5" s="52"/>
      <c r="F5" s="52"/>
      <c r="G5" s="53"/>
    </row>
    <row r="6" spans="1:13" ht="15" thickBot="1" x14ac:dyDescent="0.25">
      <c r="A6" s="5"/>
      <c r="B6" s="5"/>
      <c r="C6" s="5"/>
      <c r="D6" s="5"/>
      <c r="E6" s="5"/>
      <c r="F6" s="5"/>
      <c r="G6" s="5"/>
    </row>
    <row r="7" spans="1:13" ht="15" thickBot="1" x14ac:dyDescent="0.25">
      <c r="A7" s="26" t="s">
        <v>35</v>
      </c>
      <c r="B7" s="27"/>
      <c r="C7" s="27"/>
      <c r="D7" s="27"/>
      <c r="E7" s="27"/>
      <c r="F7" s="27"/>
      <c r="G7" s="28"/>
    </row>
    <row r="8" spans="1:13" ht="12.75" customHeight="1" x14ac:dyDescent="0.2">
      <c r="A8" s="6" t="s">
        <v>26</v>
      </c>
      <c r="B8" s="33"/>
      <c r="C8" s="33"/>
      <c r="D8" s="30" t="s">
        <v>25</v>
      </c>
      <c r="E8" s="58"/>
      <c r="F8" s="33"/>
      <c r="G8" s="33"/>
    </row>
    <row r="9" spans="1:13" ht="12.75" customHeight="1" x14ac:dyDescent="0.2">
      <c r="A9" s="6" t="s">
        <v>24</v>
      </c>
      <c r="B9" s="33"/>
      <c r="C9" s="33"/>
      <c r="D9" s="30" t="s">
        <v>30</v>
      </c>
      <c r="E9" s="58"/>
      <c r="F9" s="33"/>
      <c r="G9" s="33"/>
    </row>
    <row r="10" spans="1:13" ht="12.75" customHeight="1" x14ac:dyDescent="0.35">
      <c r="A10" s="6" t="s">
        <v>28</v>
      </c>
      <c r="B10" s="33"/>
      <c r="C10" s="33"/>
      <c r="D10" s="59" t="s">
        <v>32</v>
      </c>
      <c r="E10" s="60"/>
      <c r="F10" s="33"/>
      <c r="G10" s="33"/>
      <c r="H10" s="57"/>
      <c r="I10" s="57"/>
      <c r="J10" s="57"/>
      <c r="K10" s="57"/>
      <c r="L10" s="57"/>
      <c r="M10" s="57"/>
    </row>
    <row r="11" spans="1:13" ht="12.75" customHeight="1" x14ac:dyDescent="0.35">
      <c r="A11" s="6" t="s">
        <v>27</v>
      </c>
      <c r="B11" s="33"/>
      <c r="C11" s="33"/>
      <c r="D11" s="30" t="s">
        <v>31</v>
      </c>
      <c r="E11" s="58"/>
      <c r="F11" s="33"/>
      <c r="G11" s="33"/>
      <c r="H11" s="2"/>
      <c r="I11" s="2"/>
      <c r="J11" s="2"/>
      <c r="K11" s="2"/>
      <c r="L11" s="2"/>
      <c r="M11" s="2"/>
    </row>
    <row r="12" spans="1:13" ht="12.75" customHeight="1" x14ac:dyDescent="0.35">
      <c r="A12" s="6" t="s">
        <v>29</v>
      </c>
      <c r="B12" s="33"/>
      <c r="C12" s="33"/>
      <c r="D12" s="30" t="s">
        <v>53</v>
      </c>
      <c r="E12" s="58"/>
      <c r="F12" s="33"/>
      <c r="G12" s="33"/>
      <c r="H12" s="2"/>
      <c r="I12" s="2"/>
      <c r="J12" s="2"/>
      <c r="K12" s="2"/>
      <c r="L12" s="2"/>
      <c r="M12" s="2"/>
    </row>
    <row r="13" spans="1:13" ht="15.75" thickBot="1" x14ac:dyDescent="0.3">
      <c r="A13" s="3"/>
      <c r="B13" s="3"/>
      <c r="C13" s="3"/>
      <c r="D13" s="3"/>
      <c r="E13" s="3"/>
      <c r="F13" s="3"/>
      <c r="G13" s="3"/>
    </row>
    <row r="14" spans="1:13" ht="14.25" x14ac:dyDescent="0.2">
      <c r="A14" s="37" t="s">
        <v>33</v>
      </c>
      <c r="B14" s="38"/>
      <c r="C14" s="38"/>
      <c r="D14" s="38"/>
      <c r="E14" s="38"/>
      <c r="F14" s="38"/>
      <c r="G14" s="39"/>
    </row>
    <row r="15" spans="1:13" ht="12.75" customHeight="1" x14ac:dyDescent="0.2">
      <c r="A15" s="7" t="s">
        <v>37</v>
      </c>
      <c r="B15" s="33"/>
      <c r="C15" s="33"/>
      <c r="D15" s="29" t="s">
        <v>39</v>
      </c>
      <c r="E15" s="30"/>
      <c r="F15" s="33"/>
      <c r="G15" s="35"/>
    </row>
    <row r="16" spans="1:13" ht="12.75" customHeight="1" thickBot="1" x14ac:dyDescent="0.25">
      <c r="A16" s="8" t="s">
        <v>38</v>
      </c>
      <c r="B16" s="34"/>
      <c r="C16" s="34"/>
      <c r="D16" s="31" t="s">
        <v>40</v>
      </c>
      <c r="E16" s="32"/>
      <c r="F16" s="34"/>
      <c r="G16" s="36"/>
    </row>
    <row r="17" spans="1:7" ht="15.75" thickBot="1" x14ac:dyDescent="0.3">
      <c r="A17" s="3"/>
      <c r="B17" s="3"/>
      <c r="C17" s="3"/>
      <c r="D17" s="3"/>
      <c r="E17" s="3"/>
      <c r="F17" s="3"/>
      <c r="G17" s="3"/>
    </row>
    <row r="18" spans="1:7" ht="15" thickBot="1" x14ac:dyDescent="0.25">
      <c r="A18" s="26" t="s">
        <v>41</v>
      </c>
      <c r="B18" s="27"/>
      <c r="C18" s="27"/>
      <c r="D18" s="27"/>
      <c r="E18" s="27"/>
      <c r="F18" s="27"/>
      <c r="G18" s="28"/>
    </row>
    <row r="19" spans="1:7" ht="15" x14ac:dyDescent="0.25">
      <c r="A19" s="40" t="s">
        <v>11</v>
      </c>
      <c r="B19" s="42" t="s">
        <v>16</v>
      </c>
      <c r="C19" s="42"/>
      <c r="D19" s="42" t="s">
        <v>15</v>
      </c>
      <c r="E19" s="42"/>
      <c r="F19" s="42" t="s">
        <v>0</v>
      </c>
      <c r="G19" s="43"/>
    </row>
    <row r="20" spans="1:7" ht="15" x14ac:dyDescent="0.25">
      <c r="A20" s="41"/>
      <c r="B20" s="44" t="s">
        <v>50</v>
      </c>
      <c r="C20" s="44"/>
      <c r="D20" s="44" t="s">
        <v>51</v>
      </c>
      <c r="E20" s="44"/>
      <c r="F20" s="44" t="s">
        <v>52</v>
      </c>
      <c r="G20" s="45"/>
    </row>
    <row r="21" spans="1:7" ht="15" x14ac:dyDescent="0.25">
      <c r="A21" s="9" t="s">
        <v>1</v>
      </c>
      <c r="B21" s="46"/>
      <c r="C21" s="46"/>
      <c r="D21" s="46"/>
      <c r="E21" s="46"/>
      <c r="F21" s="46"/>
      <c r="G21" s="47"/>
    </row>
    <row r="22" spans="1:7" ht="15" x14ac:dyDescent="0.25">
      <c r="A22" s="9" t="s">
        <v>2</v>
      </c>
      <c r="B22" s="46"/>
      <c r="C22" s="46"/>
      <c r="D22" s="46"/>
      <c r="E22" s="46"/>
      <c r="F22" s="46"/>
      <c r="G22" s="47"/>
    </row>
    <row r="23" spans="1:7" ht="15" x14ac:dyDescent="0.25">
      <c r="A23" s="9" t="s">
        <v>3</v>
      </c>
      <c r="B23" s="46"/>
      <c r="C23" s="46"/>
      <c r="D23" s="46"/>
      <c r="E23" s="46"/>
      <c r="F23" s="46"/>
      <c r="G23" s="47"/>
    </row>
    <row r="24" spans="1:7" ht="15" x14ac:dyDescent="0.25">
      <c r="A24" s="9" t="s">
        <v>4</v>
      </c>
      <c r="B24" s="46"/>
      <c r="C24" s="46"/>
      <c r="D24" s="46"/>
      <c r="E24" s="46"/>
      <c r="F24" s="46"/>
      <c r="G24" s="47"/>
    </row>
    <row r="25" spans="1:7" ht="15" x14ac:dyDescent="0.25">
      <c r="A25" s="9" t="s">
        <v>5</v>
      </c>
      <c r="B25" s="46"/>
      <c r="C25" s="46"/>
      <c r="D25" s="46"/>
      <c r="E25" s="46"/>
      <c r="F25" s="46"/>
      <c r="G25" s="47"/>
    </row>
    <row r="26" spans="1:7" ht="15" x14ac:dyDescent="0.25">
      <c r="A26" s="9" t="s">
        <v>6</v>
      </c>
      <c r="B26" s="46"/>
      <c r="C26" s="46"/>
      <c r="D26" s="46"/>
      <c r="E26" s="46"/>
      <c r="F26" s="46"/>
      <c r="G26" s="47"/>
    </row>
    <row r="27" spans="1:7" ht="15" x14ac:dyDescent="0.25">
      <c r="A27" s="9" t="s">
        <v>7</v>
      </c>
      <c r="B27" s="46"/>
      <c r="C27" s="46"/>
      <c r="D27" s="46"/>
      <c r="E27" s="46"/>
      <c r="F27" s="46"/>
      <c r="G27" s="47"/>
    </row>
    <row r="28" spans="1:7" ht="15" x14ac:dyDescent="0.25">
      <c r="A28" s="9" t="s">
        <v>8</v>
      </c>
      <c r="B28" s="46"/>
      <c r="C28" s="46"/>
      <c r="D28" s="46"/>
      <c r="E28" s="46"/>
      <c r="F28" s="46"/>
      <c r="G28" s="47"/>
    </row>
    <row r="29" spans="1:7" ht="15" x14ac:dyDescent="0.25">
      <c r="A29" s="9" t="s">
        <v>9</v>
      </c>
      <c r="B29" s="46"/>
      <c r="C29" s="46"/>
      <c r="D29" s="46"/>
      <c r="E29" s="46"/>
      <c r="F29" s="46"/>
      <c r="G29" s="47"/>
    </row>
    <row r="30" spans="1:7" ht="15.75" thickBot="1" x14ac:dyDescent="0.3">
      <c r="A30" s="10" t="s">
        <v>10</v>
      </c>
      <c r="B30" s="61"/>
      <c r="C30" s="61"/>
      <c r="D30" s="61"/>
      <c r="E30" s="61"/>
      <c r="F30" s="61"/>
      <c r="G30" s="62"/>
    </row>
    <row r="31" spans="1:7" ht="15.75" thickBot="1" x14ac:dyDescent="0.3">
      <c r="A31" s="11"/>
      <c r="B31" s="12"/>
      <c r="C31" s="12"/>
      <c r="D31" s="12"/>
      <c r="E31" s="12"/>
      <c r="F31" s="12"/>
      <c r="G31" s="12"/>
    </row>
    <row r="32" spans="1:7" ht="15" x14ac:dyDescent="0.25">
      <c r="A32" s="13" t="s">
        <v>13</v>
      </c>
      <c r="B32" s="68" t="e">
        <f>AVERAGE(B21:C30)</f>
        <v>#DIV/0!</v>
      </c>
      <c r="C32" s="69"/>
      <c r="D32" s="69" t="e">
        <f>AVERAGE(D21:E30)</f>
        <v>#DIV/0!</v>
      </c>
      <c r="E32" s="69"/>
      <c r="F32" s="69" t="e">
        <f>AVERAGE(F21:G30)</f>
        <v>#DIV/0!</v>
      </c>
      <c r="G32" s="70"/>
    </row>
    <row r="33" spans="1:7" ht="15" x14ac:dyDescent="0.25">
      <c r="A33" s="14" t="s">
        <v>12</v>
      </c>
      <c r="B33" s="63" t="e">
        <f>B32*F16</f>
        <v>#DIV/0!</v>
      </c>
      <c r="C33" s="64"/>
      <c r="D33" s="64" t="e">
        <f>D32*F16</f>
        <v>#DIV/0!</v>
      </c>
      <c r="E33" s="64"/>
      <c r="F33" s="71" t="e">
        <f>F32*F16</f>
        <v>#DIV/0!</v>
      </c>
      <c r="G33" s="72"/>
    </row>
    <row r="34" spans="1:7" ht="15" x14ac:dyDescent="0.25">
      <c r="A34" s="14" t="s">
        <v>17</v>
      </c>
      <c r="B34" s="63" t="e">
        <f>B33-10</f>
        <v>#DIV/0!</v>
      </c>
      <c r="C34" s="64"/>
      <c r="D34" s="65" t="e">
        <f>D33-50</f>
        <v>#DIV/0!</v>
      </c>
      <c r="E34" s="63"/>
      <c r="F34" s="65" t="e">
        <f>F33-100</f>
        <v>#DIV/0!</v>
      </c>
      <c r="G34" s="66"/>
    </row>
    <row r="35" spans="1:7" ht="15" x14ac:dyDescent="0.25">
      <c r="A35" s="14" t="s">
        <v>18</v>
      </c>
      <c r="B35" s="63" t="e">
        <f>(B33-10)/10*100</f>
        <v>#DIV/0!</v>
      </c>
      <c r="C35" s="64"/>
      <c r="D35" s="64" t="e">
        <f>(D33-50)/50*100</f>
        <v>#DIV/0!</v>
      </c>
      <c r="E35" s="64"/>
      <c r="F35" s="64" t="e">
        <f>(F33-100)/100*100</f>
        <v>#DIV/0!</v>
      </c>
      <c r="G35" s="67"/>
    </row>
    <row r="36" spans="1:7" ht="15" x14ac:dyDescent="0.25">
      <c r="A36" s="14" t="s">
        <v>19</v>
      </c>
      <c r="B36" s="63" t="e">
        <f>STDEVA(B21:B30)*F16</f>
        <v>#DIV/0!</v>
      </c>
      <c r="C36" s="64"/>
      <c r="D36" s="64" t="e">
        <f>STDEVA(D21:D30)*F16</f>
        <v>#DIV/0!</v>
      </c>
      <c r="E36" s="64"/>
      <c r="F36" s="64" t="e">
        <f>STDEVA(F21:F30)*F16</f>
        <v>#DIV/0!</v>
      </c>
      <c r="G36" s="67"/>
    </row>
    <row r="37" spans="1:7" ht="15.75" thickBot="1" x14ac:dyDescent="0.3">
      <c r="A37" s="15" t="s">
        <v>20</v>
      </c>
      <c r="B37" s="86" t="e">
        <f>B36/B33*100</f>
        <v>#DIV/0!</v>
      </c>
      <c r="C37" s="87"/>
      <c r="D37" s="87" t="e">
        <f>D36/D33*100</f>
        <v>#DIV/0!</v>
      </c>
      <c r="E37" s="87"/>
      <c r="F37" s="87" t="e">
        <f>F36/F33*100</f>
        <v>#DIV/0!</v>
      </c>
      <c r="G37" s="88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ht="15" thickBot="1" x14ac:dyDescent="0.25">
      <c r="A39" s="26" t="s">
        <v>14</v>
      </c>
      <c r="B39" s="27"/>
      <c r="C39" s="27"/>
      <c r="D39" s="27"/>
      <c r="E39" s="27"/>
      <c r="F39" s="27"/>
      <c r="G39" s="28"/>
    </row>
    <row r="40" spans="1:7" ht="15" x14ac:dyDescent="0.25">
      <c r="A40" s="16" t="s">
        <v>17</v>
      </c>
      <c r="B40" s="83">
        <v>0.8</v>
      </c>
      <c r="C40" s="84"/>
      <c r="D40" s="84">
        <v>0.8</v>
      </c>
      <c r="E40" s="84"/>
      <c r="F40" s="84">
        <v>0.8</v>
      </c>
      <c r="G40" s="85"/>
    </row>
    <row r="41" spans="1:7" ht="15" x14ac:dyDescent="0.25">
      <c r="A41" s="14" t="s">
        <v>18</v>
      </c>
      <c r="B41" s="77">
        <v>0.8</v>
      </c>
      <c r="C41" s="78"/>
      <c r="D41" s="78">
        <v>0.8</v>
      </c>
      <c r="E41" s="78"/>
      <c r="F41" s="78">
        <v>0.8</v>
      </c>
      <c r="G41" s="79"/>
    </row>
    <row r="42" spans="1:7" ht="15" x14ac:dyDescent="0.25">
      <c r="A42" s="14" t="s">
        <v>22</v>
      </c>
      <c r="B42" s="77">
        <v>0.3</v>
      </c>
      <c r="C42" s="78"/>
      <c r="D42" s="78">
        <v>0.3</v>
      </c>
      <c r="E42" s="78"/>
      <c r="F42" s="78">
        <v>0.3</v>
      </c>
      <c r="G42" s="79"/>
    </row>
    <row r="43" spans="1:7" ht="15.75" thickBot="1" x14ac:dyDescent="0.3">
      <c r="A43" s="15" t="s">
        <v>23</v>
      </c>
      <c r="B43" s="80">
        <v>0.3</v>
      </c>
      <c r="C43" s="81"/>
      <c r="D43" s="81">
        <v>0.3</v>
      </c>
      <c r="E43" s="81"/>
      <c r="F43" s="81">
        <v>0.3</v>
      </c>
      <c r="G43" s="82"/>
    </row>
    <row r="44" spans="1:7" ht="15.75" thickBot="1" x14ac:dyDescent="0.3">
      <c r="A44" s="3"/>
      <c r="B44" s="17"/>
      <c r="C44" s="17"/>
      <c r="D44" s="17"/>
      <c r="E44" s="17"/>
      <c r="F44" s="17"/>
      <c r="G44" s="17"/>
    </row>
    <row r="45" spans="1:7" ht="14.25" x14ac:dyDescent="0.2">
      <c r="A45" s="37" t="s">
        <v>21</v>
      </c>
      <c r="B45" s="38"/>
      <c r="C45" s="38"/>
      <c r="D45" s="38"/>
      <c r="E45" s="38"/>
      <c r="F45" s="38"/>
      <c r="G45" s="39"/>
    </row>
    <row r="46" spans="1:7" ht="15" x14ac:dyDescent="0.25">
      <c r="A46" s="14" t="s">
        <v>17</v>
      </c>
      <c r="B46" s="73" t="e">
        <f>IF(AND(B34&gt;=-B40,(B34&lt;=B40)),"passa teste","reprovado")</f>
        <v>#DIV/0!</v>
      </c>
      <c r="C46" s="73"/>
      <c r="D46" s="73" t="e">
        <f>IF(AND(D34&gt;=-D40,(D34&lt;=D40)),"passa teste","reprovado")</f>
        <v>#DIV/0!</v>
      </c>
      <c r="E46" s="73"/>
      <c r="F46" s="73" t="e">
        <f>IF(AND(F34&gt;=-F40,(F34&lt;=F40)),"passa teste","reprovado")</f>
        <v>#DIV/0!</v>
      </c>
      <c r="G46" s="74"/>
    </row>
    <row r="47" spans="1:7" ht="15.75" thickBot="1" x14ac:dyDescent="0.3">
      <c r="A47" s="15" t="s">
        <v>18</v>
      </c>
      <c r="B47" s="75" t="e">
        <f>IF(AND(B36&gt;=-B42,(B36&lt;=B42)),"passa teste","reprovado")</f>
        <v>#DIV/0!</v>
      </c>
      <c r="C47" s="75"/>
      <c r="D47" s="75" t="e">
        <f>IF(AND(D36&gt;=-D42,(D36&lt;=D42)),"passa teste","reprovado")</f>
        <v>#DIV/0!</v>
      </c>
      <c r="E47" s="75"/>
      <c r="F47" s="75" t="e">
        <f>IF(AND(F36&gt;=-F42,(F36&lt;=F42)),"passa teste","reprovado")</f>
        <v>#DIV/0!</v>
      </c>
      <c r="G47" s="76"/>
    </row>
    <row r="48" spans="1:7" ht="15" x14ac:dyDescent="0.25">
      <c r="A48" s="3"/>
      <c r="B48" s="3"/>
      <c r="C48" s="3"/>
      <c r="D48" s="3"/>
      <c r="E48" s="3"/>
      <c r="F48" s="3"/>
      <c r="G48" s="3"/>
    </row>
    <row r="49" spans="1:7" ht="15" x14ac:dyDescent="0.25">
      <c r="A49" s="20" t="s">
        <v>34</v>
      </c>
      <c r="B49" s="21"/>
      <c r="C49" s="22"/>
      <c r="D49" s="23" t="s">
        <v>58</v>
      </c>
      <c r="E49" s="24"/>
      <c r="F49" s="24"/>
      <c r="G49" s="25"/>
    </row>
    <row r="50" spans="1:7" ht="15" x14ac:dyDescent="0.25">
      <c r="A50" s="4"/>
      <c r="B50" s="4"/>
      <c r="C50" s="4"/>
      <c r="D50" s="4"/>
      <c r="E50" s="4"/>
      <c r="F50" s="4"/>
      <c r="G50" s="4"/>
    </row>
  </sheetData>
  <sheetProtection sheet="1" objects="1" scenarios="1" selectLockedCells="1"/>
  <mergeCells count="105">
    <mergeCell ref="A39:G39"/>
    <mergeCell ref="B40:C40"/>
    <mergeCell ref="D40:E40"/>
    <mergeCell ref="F40:G40"/>
    <mergeCell ref="B41:C41"/>
    <mergeCell ref="D41:E41"/>
    <mergeCell ref="F41:G41"/>
    <mergeCell ref="B36:C36"/>
    <mergeCell ref="D36:E36"/>
    <mergeCell ref="F36:G36"/>
    <mergeCell ref="B37:C37"/>
    <mergeCell ref="D37:E37"/>
    <mergeCell ref="F37:G37"/>
    <mergeCell ref="A45:G45"/>
    <mergeCell ref="B46:C46"/>
    <mergeCell ref="D46:E46"/>
    <mergeCell ref="F46:G46"/>
    <mergeCell ref="B47:C47"/>
    <mergeCell ref="D47:E47"/>
    <mergeCell ref="F47:G47"/>
    <mergeCell ref="B42:C42"/>
    <mergeCell ref="D42:E42"/>
    <mergeCell ref="F42:G42"/>
    <mergeCell ref="B43:C43"/>
    <mergeCell ref="D43:E43"/>
    <mergeCell ref="F43:G43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29:C29"/>
    <mergeCell ref="D29:E29"/>
    <mergeCell ref="F29:G29"/>
    <mergeCell ref="B30:C30"/>
    <mergeCell ref="D30:E30"/>
    <mergeCell ref="F30:G30"/>
    <mergeCell ref="B28:C28"/>
    <mergeCell ref="D28:E28"/>
    <mergeCell ref="F28:G28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E3:G5"/>
    <mergeCell ref="A3:D5"/>
    <mergeCell ref="A1:G1"/>
    <mergeCell ref="B8:C8"/>
    <mergeCell ref="B9:C9"/>
    <mergeCell ref="H10:M10"/>
    <mergeCell ref="B10:C10"/>
    <mergeCell ref="B11:C11"/>
    <mergeCell ref="B12:C12"/>
    <mergeCell ref="F8:G8"/>
    <mergeCell ref="F9:G9"/>
    <mergeCell ref="F11:G11"/>
    <mergeCell ref="D11:E11"/>
    <mergeCell ref="D8:E8"/>
    <mergeCell ref="D9:E9"/>
    <mergeCell ref="D10:E10"/>
    <mergeCell ref="F10:G10"/>
    <mergeCell ref="D12:E12"/>
    <mergeCell ref="F12:G12"/>
    <mergeCell ref="B25:C25"/>
    <mergeCell ref="D25:E25"/>
    <mergeCell ref="A49:C49"/>
    <mergeCell ref="D49:G49"/>
    <mergeCell ref="A7:G7"/>
    <mergeCell ref="D15:E15"/>
    <mergeCell ref="D16:E16"/>
    <mergeCell ref="B15:C15"/>
    <mergeCell ref="B16:C16"/>
    <mergeCell ref="F15:G15"/>
    <mergeCell ref="F16:G16"/>
    <mergeCell ref="A14:G14"/>
    <mergeCell ref="A18:G18"/>
    <mergeCell ref="A19:A20"/>
    <mergeCell ref="B19:C19"/>
    <mergeCell ref="D19:E19"/>
    <mergeCell ref="F19:G19"/>
    <mergeCell ref="B20:C20"/>
    <mergeCell ref="D20:E20"/>
    <mergeCell ref="F20:G20"/>
    <mergeCell ref="B23:C23"/>
    <mergeCell ref="D23:E23"/>
    <mergeCell ref="F23:G23"/>
    <mergeCell ref="B24:C24"/>
    <mergeCell ref="D24:E24"/>
    <mergeCell ref="F24:G24"/>
  </mergeCells>
  <conditionalFormatting sqref="B46:C46">
    <cfRule type="cellIs" dxfId="17" priority="4" stopIfTrue="1" operator="equal">
      <formula>"reprovado"</formula>
    </cfRule>
  </conditionalFormatting>
  <conditionalFormatting sqref="D46:G46">
    <cfRule type="cellIs" dxfId="16" priority="3" stopIfTrue="1" operator="equal">
      <formula>"reprovado"</formula>
    </cfRule>
  </conditionalFormatting>
  <conditionalFormatting sqref="B47:C47">
    <cfRule type="cellIs" dxfId="15" priority="2" stopIfTrue="1" operator="equal">
      <formula>"reprovado"</formula>
    </cfRule>
  </conditionalFormatting>
  <conditionalFormatting sqref="D47:G47">
    <cfRule type="cellIs" dxfId="14" priority="1" stopIfTrue="1" operator="equal">
      <formula>"reprovado"</formula>
    </cfRule>
  </conditionalFormatting>
  <printOptions horizontalCentered="1"/>
  <pageMargins left="0.43307086614173229" right="0.47244094488188981" top="0.6692913385826772" bottom="0.6692913385826772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RowColHeaders="0" topLeftCell="A8" workbookViewId="0">
      <selection activeCell="F15" sqref="F15:G16"/>
    </sheetView>
  </sheetViews>
  <sheetFormatPr defaultRowHeight="12.75" x14ac:dyDescent="0.2"/>
  <cols>
    <col min="1" max="1" width="31.140625" style="1" bestFit="1" customWidth="1"/>
    <col min="2" max="2" width="10" style="1" customWidth="1"/>
    <col min="3" max="3" width="9.5703125" style="1" customWidth="1"/>
    <col min="4" max="4" width="12.85546875" style="1" bestFit="1" customWidth="1"/>
    <col min="5" max="5" width="9.28515625" style="1" customWidth="1"/>
    <col min="6" max="6" width="13" style="1" customWidth="1"/>
    <col min="7" max="7" width="7.7109375" style="1" customWidth="1"/>
    <col min="8" max="16384" width="9.140625" style="1"/>
  </cols>
  <sheetData>
    <row r="1" spans="1:13" ht="12.75" customHeight="1" x14ac:dyDescent="0.25">
      <c r="A1" s="54" t="s">
        <v>54</v>
      </c>
      <c r="B1" s="55"/>
      <c r="C1" s="55"/>
      <c r="D1" s="55"/>
      <c r="E1" s="55"/>
      <c r="F1" s="55"/>
      <c r="G1" s="56"/>
    </row>
    <row r="2" spans="1:13" ht="15" x14ac:dyDescent="0.25">
      <c r="A2" s="3"/>
      <c r="B2" s="3"/>
      <c r="C2" s="3"/>
      <c r="D2" s="3"/>
      <c r="E2" s="3"/>
      <c r="F2" s="3"/>
      <c r="G2" s="3"/>
    </row>
    <row r="3" spans="1:13" ht="12.75" customHeight="1" x14ac:dyDescent="0.2">
      <c r="A3" s="48" t="s">
        <v>55</v>
      </c>
      <c r="B3" s="48"/>
      <c r="C3" s="48"/>
      <c r="D3" s="49"/>
      <c r="E3" s="48"/>
      <c r="F3" s="48"/>
      <c r="G3" s="49"/>
    </row>
    <row r="4" spans="1:13" ht="12.75" customHeight="1" x14ac:dyDescent="0.2">
      <c r="A4" s="50"/>
      <c r="B4" s="50"/>
      <c r="C4" s="50"/>
      <c r="D4" s="51"/>
      <c r="E4" s="50"/>
      <c r="F4" s="50"/>
      <c r="G4" s="51"/>
    </row>
    <row r="5" spans="1:13" ht="12.75" customHeight="1" x14ac:dyDescent="0.2">
      <c r="A5" s="52"/>
      <c r="B5" s="52"/>
      <c r="C5" s="52"/>
      <c r="D5" s="53"/>
      <c r="E5" s="52"/>
      <c r="F5" s="52"/>
      <c r="G5" s="53"/>
    </row>
    <row r="6" spans="1:13" ht="15" thickBot="1" x14ac:dyDescent="0.25">
      <c r="A6" s="18"/>
      <c r="B6" s="18"/>
      <c r="C6" s="18"/>
      <c r="D6" s="18"/>
      <c r="E6" s="18"/>
      <c r="F6" s="18"/>
      <c r="G6" s="18"/>
    </row>
    <row r="7" spans="1:13" ht="15" thickBot="1" x14ac:dyDescent="0.25">
      <c r="A7" s="26" t="s">
        <v>35</v>
      </c>
      <c r="B7" s="27"/>
      <c r="C7" s="27"/>
      <c r="D7" s="27"/>
      <c r="E7" s="27"/>
      <c r="F7" s="27"/>
      <c r="G7" s="28"/>
    </row>
    <row r="8" spans="1:13" ht="12.75" customHeight="1" x14ac:dyDescent="0.2">
      <c r="A8" s="6" t="s">
        <v>26</v>
      </c>
      <c r="B8" s="33"/>
      <c r="C8" s="33"/>
      <c r="D8" s="30" t="s">
        <v>25</v>
      </c>
      <c r="E8" s="58"/>
      <c r="F8" s="33"/>
      <c r="G8" s="33"/>
    </row>
    <row r="9" spans="1:13" ht="12.75" customHeight="1" x14ac:dyDescent="0.2">
      <c r="A9" s="6" t="s">
        <v>24</v>
      </c>
      <c r="B9" s="33"/>
      <c r="C9" s="33"/>
      <c r="D9" s="30" t="s">
        <v>30</v>
      </c>
      <c r="E9" s="58"/>
      <c r="F9" s="33"/>
      <c r="G9" s="33"/>
    </row>
    <row r="10" spans="1:13" ht="12.75" customHeight="1" x14ac:dyDescent="0.35">
      <c r="A10" s="6" t="s">
        <v>28</v>
      </c>
      <c r="B10" s="33"/>
      <c r="C10" s="33"/>
      <c r="D10" s="59" t="s">
        <v>32</v>
      </c>
      <c r="E10" s="60"/>
      <c r="F10" s="33"/>
      <c r="G10" s="33"/>
      <c r="H10" s="57"/>
      <c r="I10" s="57"/>
      <c r="J10" s="57"/>
      <c r="K10" s="57"/>
      <c r="L10" s="57"/>
      <c r="M10" s="57"/>
    </row>
    <row r="11" spans="1:13" ht="12.75" customHeight="1" x14ac:dyDescent="0.35">
      <c r="A11" s="6" t="s">
        <v>27</v>
      </c>
      <c r="B11" s="33"/>
      <c r="C11" s="33"/>
      <c r="D11" s="30" t="s">
        <v>31</v>
      </c>
      <c r="E11" s="58"/>
      <c r="F11" s="33"/>
      <c r="G11" s="33"/>
      <c r="H11" s="19"/>
      <c r="I11" s="19"/>
      <c r="J11" s="19"/>
      <c r="K11" s="19"/>
      <c r="L11" s="19"/>
      <c r="M11" s="19"/>
    </row>
    <row r="12" spans="1:13" ht="12.75" customHeight="1" x14ac:dyDescent="0.35">
      <c r="A12" s="6" t="s">
        <v>29</v>
      </c>
      <c r="B12" s="33"/>
      <c r="C12" s="33"/>
      <c r="D12" s="30" t="s">
        <v>53</v>
      </c>
      <c r="E12" s="58"/>
      <c r="F12" s="33"/>
      <c r="G12" s="33"/>
      <c r="H12" s="19"/>
      <c r="I12" s="19"/>
      <c r="J12" s="19"/>
      <c r="K12" s="19"/>
      <c r="L12" s="19"/>
      <c r="M12" s="19"/>
    </row>
    <row r="13" spans="1:13" ht="15.75" thickBot="1" x14ac:dyDescent="0.3">
      <c r="A13" s="3"/>
      <c r="B13" s="3"/>
      <c r="C13" s="3"/>
      <c r="D13" s="3"/>
      <c r="E13" s="3"/>
      <c r="F13" s="3"/>
      <c r="G13" s="3"/>
    </row>
    <row r="14" spans="1:13" ht="14.25" x14ac:dyDescent="0.2">
      <c r="A14" s="37" t="s">
        <v>33</v>
      </c>
      <c r="B14" s="38"/>
      <c r="C14" s="38"/>
      <c r="D14" s="38"/>
      <c r="E14" s="38"/>
      <c r="F14" s="38"/>
      <c r="G14" s="39"/>
    </row>
    <row r="15" spans="1:13" ht="12.75" customHeight="1" x14ac:dyDescent="0.2">
      <c r="A15" s="7" t="s">
        <v>37</v>
      </c>
      <c r="B15" s="33"/>
      <c r="C15" s="33"/>
      <c r="D15" s="29" t="s">
        <v>39</v>
      </c>
      <c r="E15" s="30"/>
      <c r="F15" s="33"/>
      <c r="G15" s="35"/>
    </row>
    <row r="16" spans="1:13" ht="12.75" customHeight="1" thickBot="1" x14ac:dyDescent="0.25">
      <c r="A16" s="8" t="s">
        <v>38</v>
      </c>
      <c r="B16" s="34"/>
      <c r="C16" s="34"/>
      <c r="D16" s="31" t="s">
        <v>40</v>
      </c>
      <c r="E16" s="32"/>
      <c r="F16" s="34"/>
      <c r="G16" s="36"/>
    </row>
    <row r="17" spans="1:7" ht="15.75" thickBot="1" x14ac:dyDescent="0.3">
      <c r="A17" s="3"/>
      <c r="B17" s="3"/>
      <c r="C17" s="3"/>
      <c r="D17" s="3"/>
      <c r="E17" s="3"/>
      <c r="F17" s="3"/>
      <c r="G17" s="3"/>
    </row>
    <row r="18" spans="1:7" ht="15" thickBot="1" x14ac:dyDescent="0.25">
      <c r="A18" s="26" t="s">
        <v>41</v>
      </c>
      <c r="B18" s="27"/>
      <c r="C18" s="27"/>
      <c r="D18" s="27"/>
      <c r="E18" s="27"/>
      <c r="F18" s="27"/>
      <c r="G18" s="28"/>
    </row>
    <row r="19" spans="1:7" ht="15" x14ac:dyDescent="0.25">
      <c r="A19" s="40" t="s">
        <v>11</v>
      </c>
      <c r="B19" s="42" t="s">
        <v>16</v>
      </c>
      <c r="C19" s="42"/>
      <c r="D19" s="42" t="s">
        <v>15</v>
      </c>
      <c r="E19" s="42"/>
      <c r="F19" s="42" t="s">
        <v>0</v>
      </c>
      <c r="G19" s="43"/>
    </row>
    <row r="20" spans="1:7" ht="15" x14ac:dyDescent="0.25">
      <c r="A20" s="41"/>
      <c r="B20" s="44" t="s">
        <v>56</v>
      </c>
      <c r="C20" s="44"/>
      <c r="D20" s="44" t="s">
        <v>52</v>
      </c>
      <c r="E20" s="44"/>
      <c r="F20" s="44" t="s">
        <v>57</v>
      </c>
      <c r="G20" s="45"/>
    </row>
    <row r="21" spans="1:7" ht="15" x14ac:dyDescent="0.25">
      <c r="A21" s="9" t="s">
        <v>1</v>
      </c>
      <c r="B21" s="46"/>
      <c r="C21" s="46"/>
      <c r="D21" s="46"/>
      <c r="E21" s="46"/>
      <c r="F21" s="46"/>
      <c r="G21" s="47"/>
    </row>
    <row r="22" spans="1:7" ht="15" x14ac:dyDescent="0.25">
      <c r="A22" s="9" t="s">
        <v>2</v>
      </c>
      <c r="B22" s="46"/>
      <c r="C22" s="46"/>
      <c r="D22" s="46"/>
      <c r="E22" s="46"/>
      <c r="F22" s="46"/>
      <c r="G22" s="47"/>
    </row>
    <row r="23" spans="1:7" ht="15" x14ac:dyDescent="0.25">
      <c r="A23" s="9" t="s">
        <v>3</v>
      </c>
      <c r="B23" s="46"/>
      <c r="C23" s="46"/>
      <c r="D23" s="46"/>
      <c r="E23" s="46"/>
      <c r="F23" s="46"/>
      <c r="G23" s="47"/>
    </row>
    <row r="24" spans="1:7" ht="15" x14ac:dyDescent="0.25">
      <c r="A24" s="9" t="s">
        <v>4</v>
      </c>
      <c r="B24" s="46"/>
      <c r="C24" s="46"/>
      <c r="D24" s="46"/>
      <c r="E24" s="46"/>
      <c r="F24" s="46"/>
      <c r="G24" s="47"/>
    </row>
    <row r="25" spans="1:7" ht="15" x14ac:dyDescent="0.25">
      <c r="A25" s="9" t="s">
        <v>5</v>
      </c>
      <c r="B25" s="46"/>
      <c r="C25" s="46"/>
      <c r="D25" s="46"/>
      <c r="E25" s="46"/>
      <c r="F25" s="46"/>
      <c r="G25" s="47"/>
    </row>
    <row r="26" spans="1:7" ht="15" x14ac:dyDescent="0.25">
      <c r="A26" s="9" t="s">
        <v>6</v>
      </c>
      <c r="B26" s="46"/>
      <c r="C26" s="46"/>
      <c r="D26" s="46"/>
      <c r="E26" s="46"/>
      <c r="F26" s="46"/>
      <c r="G26" s="47"/>
    </row>
    <row r="27" spans="1:7" ht="15" x14ac:dyDescent="0.25">
      <c r="A27" s="9" t="s">
        <v>7</v>
      </c>
      <c r="B27" s="46"/>
      <c r="C27" s="46"/>
      <c r="D27" s="46"/>
      <c r="E27" s="46"/>
      <c r="F27" s="46"/>
      <c r="G27" s="47"/>
    </row>
    <row r="28" spans="1:7" ht="15" x14ac:dyDescent="0.25">
      <c r="A28" s="9" t="s">
        <v>8</v>
      </c>
      <c r="B28" s="46"/>
      <c r="C28" s="46"/>
      <c r="D28" s="46"/>
      <c r="E28" s="46"/>
      <c r="F28" s="46"/>
      <c r="G28" s="47"/>
    </row>
    <row r="29" spans="1:7" ht="15" x14ac:dyDescent="0.25">
      <c r="A29" s="9" t="s">
        <v>9</v>
      </c>
      <c r="B29" s="46"/>
      <c r="C29" s="46"/>
      <c r="D29" s="46"/>
      <c r="E29" s="46"/>
      <c r="F29" s="46"/>
      <c r="G29" s="47"/>
    </row>
    <row r="30" spans="1:7" ht="15.75" thickBot="1" x14ac:dyDescent="0.3">
      <c r="A30" s="10" t="s">
        <v>10</v>
      </c>
      <c r="B30" s="61"/>
      <c r="C30" s="61"/>
      <c r="D30" s="61"/>
      <c r="E30" s="61"/>
      <c r="F30" s="61"/>
      <c r="G30" s="62"/>
    </row>
    <row r="31" spans="1:7" ht="15.75" thickBot="1" x14ac:dyDescent="0.3">
      <c r="A31" s="11"/>
      <c r="B31" s="12"/>
      <c r="C31" s="12"/>
      <c r="D31" s="12"/>
      <c r="E31" s="12"/>
      <c r="F31" s="12"/>
      <c r="G31" s="12"/>
    </row>
    <row r="32" spans="1:7" ht="15" x14ac:dyDescent="0.25">
      <c r="A32" s="13" t="s">
        <v>13</v>
      </c>
      <c r="B32" s="68" t="e">
        <f>AVERAGE(B21:C30)</f>
        <v>#DIV/0!</v>
      </c>
      <c r="C32" s="69"/>
      <c r="D32" s="69" t="e">
        <f>AVERAGE(D21:E30)</f>
        <v>#DIV/0!</v>
      </c>
      <c r="E32" s="69"/>
      <c r="F32" s="69" t="e">
        <f>AVERAGE(F21:G30)</f>
        <v>#DIV/0!</v>
      </c>
      <c r="G32" s="70"/>
    </row>
    <row r="33" spans="1:7" ht="15" x14ac:dyDescent="0.25">
      <c r="A33" s="14" t="s">
        <v>12</v>
      </c>
      <c r="B33" s="63" t="e">
        <f>B32*F16</f>
        <v>#DIV/0!</v>
      </c>
      <c r="C33" s="64"/>
      <c r="D33" s="64" t="e">
        <f>D32*F16</f>
        <v>#DIV/0!</v>
      </c>
      <c r="E33" s="64"/>
      <c r="F33" s="71" t="e">
        <f>F32*F16</f>
        <v>#DIV/0!</v>
      </c>
      <c r="G33" s="72"/>
    </row>
    <row r="34" spans="1:7" ht="15" x14ac:dyDescent="0.25">
      <c r="A34" s="14" t="s">
        <v>17</v>
      </c>
      <c r="B34" s="63" t="e">
        <f>B33-20</f>
        <v>#DIV/0!</v>
      </c>
      <c r="C34" s="64"/>
      <c r="D34" s="65" t="e">
        <f>D33-100</f>
        <v>#DIV/0!</v>
      </c>
      <c r="E34" s="63"/>
      <c r="F34" s="65" t="e">
        <f>F33-200</f>
        <v>#DIV/0!</v>
      </c>
      <c r="G34" s="66"/>
    </row>
    <row r="35" spans="1:7" ht="15" x14ac:dyDescent="0.25">
      <c r="A35" s="14" t="s">
        <v>18</v>
      </c>
      <c r="B35" s="63" t="e">
        <f>(B33-20)/20*100</f>
        <v>#DIV/0!</v>
      </c>
      <c r="C35" s="64"/>
      <c r="D35" s="64" t="e">
        <f>(D33-100)/100*100</f>
        <v>#DIV/0!</v>
      </c>
      <c r="E35" s="64"/>
      <c r="F35" s="64" t="e">
        <f>(F33-200)/200*100</f>
        <v>#DIV/0!</v>
      </c>
      <c r="G35" s="67"/>
    </row>
    <row r="36" spans="1:7" ht="15" x14ac:dyDescent="0.25">
      <c r="A36" s="14" t="s">
        <v>19</v>
      </c>
      <c r="B36" s="63" t="e">
        <f>STDEVA(B21:B30)*F16</f>
        <v>#DIV/0!</v>
      </c>
      <c r="C36" s="64"/>
      <c r="D36" s="64" t="e">
        <f>STDEVA(D21:D30)*F16</f>
        <v>#DIV/0!</v>
      </c>
      <c r="E36" s="64"/>
      <c r="F36" s="64" t="e">
        <f>STDEVA(F21:F30)*F16</f>
        <v>#DIV/0!</v>
      </c>
      <c r="G36" s="67"/>
    </row>
    <row r="37" spans="1:7" ht="15.75" thickBot="1" x14ac:dyDescent="0.3">
      <c r="A37" s="15" t="s">
        <v>20</v>
      </c>
      <c r="B37" s="86" t="e">
        <f>B36/B33*100</f>
        <v>#DIV/0!</v>
      </c>
      <c r="C37" s="87"/>
      <c r="D37" s="87" t="e">
        <f>D36/D33*100</f>
        <v>#DIV/0!</v>
      </c>
      <c r="E37" s="87"/>
      <c r="F37" s="87" t="e">
        <f>F36/F33*100</f>
        <v>#DIV/0!</v>
      </c>
      <c r="G37" s="88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ht="15" thickBot="1" x14ac:dyDescent="0.25">
      <c r="A39" s="26" t="s">
        <v>14</v>
      </c>
      <c r="B39" s="27"/>
      <c r="C39" s="27"/>
      <c r="D39" s="27"/>
      <c r="E39" s="27"/>
      <c r="F39" s="27"/>
      <c r="G39" s="28"/>
    </row>
    <row r="40" spans="1:7" ht="15" x14ac:dyDescent="0.25">
      <c r="A40" s="16" t="s">
        <v>17</v>
      </c>
      <c r="B40" s="83">
        <v>1.6</v>
      </c>
      <c r="C40" s="84"/>
      <c r="D40" s="84">
        <v>1.6</v>
      </c>
      <c r="E40" s="84"/>
      <c r="F40" s="84">
        <v>1.6</v>
      </c>
      <c r="G40" s="85"/>
    </row>
    <row r="41" spans="1:7" ht="15" x14ac:dyDescent="0.25">
      <c r="A41" s="14" t="s">
        <v>18</v>
      </c>
      <c r="B41" s="77">
        <v>1.6</v>
      </c>
      <c r="C41" s="78"/>
      <c r="D41" s="78">
        <v>1.6</v>
      </c>
      <c r="E41" s="78"/>
      <c r="F41" s="78">
        <v>1.6</v>
      </c>
      <c r="G41" s="79"/>
    </row>
    <row r="42" spans="1:7" ht="15" x14ac:dyDescent="0.25">
      <c r="A42" s="14" t="s">
        <v>22</v>
      </c>
      <c r="B42" s="77">
        <v>0.6</v>
      </c>
      <c r="C42" s="78"/>
      <c r="D42" s="78">
        <v>0.6</v>
      </c>
      <c r="E42" s="78"/>
      <c r="F42" s="78">
        <v>0.6</v>
      </c>
      <c r="G42" s="79"/>
    </row>
    <row r="43" spans="1:7" ht="15.75" thickBot="1" x14ac:dyDescent="0.3">
      <c r="A43" s="15" t="s">
        <v>23</v>
      </c>
      <c r="B43" s="80">
        <v>0.6</v>
      </c>
      <c r="C43" s="81"/>
      <c r="D43" s="81">
        <v>0.6</v>
      </c>
      <c r="E43" s="81"/>
      <c r="F43" s="81">
        <v>0.6</v>
      </c>
      <c r="G43" s="82"/>
    </row>
    <row r="44" spans="1:7" ht="15.75" thickBot="1" x14ac:dyDescent="0.3">
      <c r="A44" s="3"/>
      <c r="B44" s="17"/>
      <c r="C44" s="17"/>
      <c r="D44" s="17"/>
      <c r="E44" s="17"/>
      <c r="F44" s="17"/>
      <c r="G44" s="17"/>
    </row>
    <row r="45" spans="1:7" ht="14.25" x14ac:dyDescent="0.2">
      <c r="A45" s="37" t="s">
        <v>21</v>
      </c>
      <c r="B45" s="38"/>
      <c r="C45" s="38"/>
      <c r="D45" s="38"/>
      <c r="E45" s="38"/>
      <c r="F45" s="38"/>
      <c r="G45" s="39"/>
    </row>
    <row r="46" spans="1:7" ht="15" x14ac:dyDescent="0.25">
      <c r="A46" s="14" t="s">
        <v>17</v>
      </c>
      <c r="B46" s="73" t="e">
        <f>IF(AND(B34&gt;=-B40,(B34&lt;=B40)),"passa teste","reprovado")</f>
        <v>#DIV/0!</v>
      </c>
      <c r="C46" s="73"/>
      <c r="D46" s="73" t="e">
        <f>IF(AND(D34&gt;=-D40,(D34&lt;=D40)),"passa teste","reprovado")</f>
        <v>#DIV/0!</v>
      </c>
      <c r="E46" s="73"/>
      <c r="F46" s="73" t="e">
        <f>IF(AND(F34&gt;=-F40,(F34&lt;=F40)),"passa teste","reprovado")</f>
        <v>#DIV/0!</v>
      </c>
      <c r="G46" s="74"/>
    </row>
    <row r="47" spans="1:7" ht="15.75" thickBot="1" x14ac:dyDescent="0.3">
      <c r="A47" s="15" t="s">
        <v>18</v>
      </c>
      <c r="B47" s="75" t="e">
        <f>IF(AND(B36&gt;=-B42,(B36&lt;=B42)),"passa teste","reprovado")</f>
        <v>#DIV/0!</v>
      </c>
      <c r="C47" s="75"/>
      <c r="D47" s="75" t="e">
        <f>IF(AND(D36&gt;=-D42,(D36&lt;=D42)),"passa teste","reprovado")</f>
        <v>#DIV/0!</v>
      </c>
      <c r="E47" s="75"/>
      <c r="F47" s="75" t="e">
        <f>IF(AND(F36&gt;=-F42,(F36&lt;=F42)),"passa teste","reprovado")</f>
        <v>#DIV/0!</v>
      </c>
      <c r="G47" s="76"/>
    </row>
    <row r="48" spans="1:7" ht="15" x14ac:dyDescent="0.25">
      <c r="A48" s="3"/>
      <c r="B48" s="3"/>
      <c r="C48" s="3"/>
      <c r="D48" s="3"/>
      <c r="E48" s="3"/>
      <c r="F48" s="3"/>
      <c r="G48" s="3"/>
    </row>
    <row r="49" spans="1:7" ht="15" x14ac:dyDescent="0.25">
      <c r="A49" s="20" t="s">
        <v>34</v>
      </c>
      <c r="B49" s="21"/>
      <c r="C49" s="22"/>
      <c r="D49" s="23" t="s">
        <v>58</v>
      </c>
      <c r="E49" s="24"/>
      <c r="F49" s="24"/>
      <c r="G49" s="25"/>
    </row>
    <row r="50" spans="1:7" ht="15" x14ac:dyDescent="0.25">
      <c r="A50" s="4"/>
      <c r="B50" s="4"/>
      <c r="C50" s="4"/>
      <c r="D50" s="4"/>
      <c r="E50" s="4"/>
      <c r="F50" s="4"/>
      <c r="G50" s="4"/>
    </row>
  </sheetData>
  <sheetProtection sheet="1" objects="1" scenarios="1" selectLockedCells="1"/>
  <mergeCells count="105">
    <mergeCell ref="A1:G1"/>
    <mergeCell ref="A3:D5"/>
    <mergeCell ref="E3:G5"/>
    <mergeCell ref="A7:G7"/>
    <mergeCell ref="B8:C8"/>
    <mergeCell ref="D8:E8"/>
    <mergeCell ref="F8:G8"/>
    <mergeCell ref="H10:M10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A18:G18"/>
    <mergeCell ref="A19:A20"/>
    <mergeCell ref="B19:C19"/>
    <mergeCell ref="D19:E19"/>
    <mergeCell ref="F19:G19"/>
    <mergeCell ref="B20:C20"/>
    <mergeCell ref="D20:E20"/>
    <mergeCell ref="F20:G20"/>
    <mergeCell ref="A14:G14"/>
    <mergeCell ref="B15:C15"/>
    <mergeCell ref="D15:E15"/>
    <mergeCell ref="F15:G15"/>
    <mergeCell ref="B16:C16"/>
    <mergeCell ref="D16:E16"/>
    <mergeCell ref="F16:G1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29:C29"/>
    <mergeCell ref="D29:E29"/>
    <mergeCell ref="F29:G29"/>
    <mergeCell ref="B30:C30"/>
    <mergeCell ref="D30:E30"/>
    <mergeCell ref="F30:G3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2:C42"/>
    <mergeCell ref="D42:E42"/>
    <mergeCell ref="F42:G42"/>
    <mergeCell ref="B43:C43"/>
    <mergeCell ref="D43:E43"/>
    <mergeCell ref="F43:G43"/>
    <mergeCell ref="A39:G39"/>
    <mergeCell ref="B40:C40"/>
    <mergeCell ref="D40:E40"/>
    <mergeCell ref="F40:G40"/>
    <mergeCell ref="B41:C41"/>
    <mergeCell ref="D41:E41"/>
    <mergeCell ref="F41:G41"/>
    <mergeCell ref="A49:C49"/>
    <mergeCell ref="D49:G49"/>
    <mergeCell ref="A45:G45"/>
    <mergeCell ref="B46:C46"/>
    <mergeCell ref="D46:E46"/>
    <mergeCell ref="F46:G46"/>
    <mergeCell ref="B47:C47"/>
    <mergeCell ref="D47:E47"/>
    <mergeCell ref="F47:G47"/>
  </mergeCells>
  <conditionalFormatting sqref="B46:C46">
    <cfRule type="cellIs" dxfId="13" priority="4" stopIfTrue="1" operator="equal">
      <formula>"reprovado"</formula>
    </cfRule>
  </conditionalFormatting>
  <conditionalFormatting sqref="D46:G46">
    <cfRule type="cellIs" dxfId="12" priority="3" stopIfTrue="1" operator="equal">
      <formula>"reprovado"</formula>
    </cfRule>
  </conditionalFormatting>
  <conditionalFormatting sqref="B47:C47">
    <cfRule type="cellIs" dxfId="11" priority="2" stopIfTrue="1" operator="equal">
      <formula>"reprovado"</formula>
    </cfRule>
  </conditionalFormatting>
  <conditionalFormatting sqref="D47:G47">
    <cfRule type="cellIs" dxfId="10" priority="1" stopIfTrue="1" operator="equal">
      <formula>"reprovado"</formula>
    </cfRule>
  </conditionalFormatting>
  <printOptions horizontalCentered="1"/>
  <pageMargins left="0.43307086614173229" right="0.47244094488188981" top="0.6692913385826772" bottom="0.6692913385826772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RowColHeaders="0" topLeftCell="A8" workbookViewId="0">
      <selection activeCell="B21" sqref="B21:G28"/>
    </sheetView>
  </sheetViews>
  <sheetFormatPr defaultRowHeight="12.75" x14ac:dyDescent="0.2"/>
  <cols>
    <col min="1" max="1" width="31.140625" style="1" bestFit="1" customWidth="1"/>
    <col min="2" max="2" width="10" style="1" customWidth="1"/>
    <col min="3" max="3" width="9.5703125" style="1" customWidth="1"/>
    <col min="4" max="4" width="12.85546875" style="1" bestFit="1" customWidth="1"/>
    <col min="5" max="5" width="9.28515625" style="1" customWidth="1"/>
    <col min="6" max="6" width="13" style="1" customWidth="1"/>
    <col min="7" max="7" width="7.7109375" style="1" customWidth="1"/>
    <col min="8" max="16384" width="9.140625" style="1"/>
  </cols>
  <sheetData>
    <row r="1" spans="1:13" ht="12.75" customHeight="1" x14ac:dyDescent="0.25">
      <c r="A1" s="54" t="s">
        <v>54</v>
      </c>
      <c r="B1" s="55"/>
      <c r="C1" s="55"/>
      <c r="D1" s="55"/>
      <c r="E1" s="55"/>
      <c r="F1" s="55"/>
      <c r="G1" s="56"/>
    </row>
    <row r="2" spans="1:13" ht="15" x14ac:dyDescent="0.25">
      <c r="A2" s="3"/>
      <c r="B2" s="3"/>
      <c r="C2" s="3"/>
      <c r="D2" s="3"/>
      <c r="E2" s="3"/>
      <c r="F2" s="3"/>
      <c r="G2" s="3"/>
    </row>
    <row r="3" spans="1:13" ht="12.75" customHeight="1" x14ac:dyDescent="0.2">
      <c r="A3" s="48" t="s">
        <v>47</v>
      </c>
      <c r="B3" s="48"/>
      <c r="C3" s="48"/>
      <c r="D3" s="49"/>
      <c r="E3" s="48"/>
      <c r="F3" s="48"/>
      <c r="G3" s="49"/>
    </row>
    <row r="4" spans="1:13" ht="12.75" customHeight="1" x14ac:dyDescent="0.2">
      <c r="A4" s="50"/>
      <c r="B4" s="50"/>
      <c r="C4" s="50"/>
      <c r="D4" s="51"/>
      <c r="E4" s="50"/>
      <c r="F4" s="50"/>
      <c r="G4" s="51"/>
    </row>
    <row r="5" spans="1:13" ht="12.75" customHeight="1" x14ac:dyDescent="0.2">
      <c r="A5" s="52"/>
      <c r="B5" s="52"/>
      <c r="C5" s="52"/>
      <c r="D5" s="53"/>
      <c r="E5" s="52"/>
      <c r="F5" s="52"/>
      <c r="G5" s="53"/>
    </row>
    <row r="6" spans="1:13" ht="15" thickBot="1" x14ac:dyDescent="0.25">
      <c r="A6" s="5"/>
      <c r="B6" s="5"/>
      <c r="C6" s="5"/>
      <c r="D6" s="5"/>
      <c r="E6" s="5"/>
      <c r="F6" s="5"/>
      <c r="G6" s="5"/>
    </row>
    <row r="7" spans="1:13" ht="15" thickBot="1" x14ac:dyDescent="0.25">
      <c r="A7" s="26" t="s">
        <v>35</v>
      </c>
      <c r="B7" s="27"/>
      <c r="C7" s="27"/>
      <c r="D7" s="27"/>
      <c r="E7" s="27"/>
      <c r="F7" s="27"/>
      <c r="G7" s="28"/>
    </row>
    <row r="8" spans="1:13" ht="12.75" customHeight="1" x14ac:dyDescent="0.2">
      <c r="A8" s="6" t="s">
        <v>26</v>
      </c>
      <c r="B8" s="33"/>
      <c r="C8" s="33"/>
      <c r="D8" s="30" t="s">
        <v>25</v>
      </c>
      <c r="E8" s="58"/>
      <c r="F8" s="33"/>
      <c r="G8" s="33"/>
    </row>
    <row r="9" spans="1:13" ht="12.75" customHeight="1" x14ac:dyDescent="0.2">
      <c r="A9" s="6" t="s">
        <v>24</v>
      </c>
      <c r="B9" s="33"/>
      <c r="C9" s="33"/>
      <c r="D9" s="30" t="s">
        <v>30</v>
      </c>
      <c r="E9" s="58"/>
      <c r="F9" s="33"/>
      <c r="G9" s="33"/>
    </row>
    <row r="10" spans="1:13" ht="12.75" customHeight="1" x14ac:dyDescent="0.35">
      <c r="A10" s="6" t="s">
        <v>28</v>
      </c>
      <c r="B10" s="33"/>
      <c r="C10" s="33"/>
      <c r="D10" s="59" t="s">
        <v>32</v>
      </c>
      <c r="E10" s="60"/>
      <c r="F10" s="33"/>
      <c r="G10" s="33"/>
      <c r="H10" s="57"/>
      <c r="I10" s="57"/>
      <c r="J10" s="57"/>
      <c r="K10" s="57"/>
      <c r="L10" s="57"/>
      <c r="M10" s="57"/>
    </row>
    <row r="11" spans="1:13" ht="12.75" customHeight="1" x14ac:dyDescent="0.35">
      <c r="A11" s="6" t="s">
        <v>27</v>
      </c>
      <c r="B11" s="33"/>
      <c r="C11" s="33"/>
      <c r="D11" s="30" t="s">
        <v>31</v>
      </c>
      <c r="E11" s="58"/>
      <c r="F11" s="33"/>
      <c r="G11" s="33"/>
      <c r="H11" s="2"/>
      <c r="I11" s="2"/>
      <c r="J11" s="2"/>
      <c r="K11" s="2"/>
      <c r="L11" s="2"/>
      <c r="M11" s="2"/>
    </row>
    <row r="12" spans="1:13" ht="12.75" customHeight="1" x14ac:dyDescent="0.35">
      <c r="A12" s="6" t="s">
        <v>29</v>
      </c>
      <c r="B12" s="33"/>
      <c r="C12" s="33"/>
      <c r="D12" s="30" t="s">
        <v>53</v>
      </c>
      <c r="E12" s="58"/>
      <c r="F12" s="33"/>
      <c r="G12" s="33"/>
      <c r="H12" s="2"/>
      <c r="I12" s="2"/>
      <c r="J12" s="2"/>
      <c r="K12" s="2"/>
      <c r="L12" s="2"/>
      <c r="M12" s="2"/>
    </row>
    <row r="13" spans="1:13" ht="15.75" thickBot="1" x14ac:dyDescent="0.3">
      <c r="A13" s="3"/>
      <c r="B13" s="3"/>
      <c r="C13" s="3"/>
      <c r="D13" s="3"/>
      <c r="E13" s="3"/>
      <c r="F13" s="3"/>
      <c r="G13" s="3"/>
    </row>
    <row r="14" spans="1:13" ht="14.25" x14ac:dyDescent="0.2">
      <c r="A14" s="37" t="s">
        <v>33</v>
      </c>
      <c r="B14" s="38"/>
      <c r="C14" s="38"/>
      <c r="D14" s="38"/>
      <c r="E14" s="38"/>
      <c r="F14" s="38"/>
      <c r="G14" s="39"/>
    </row>
    <row r="15" spans="1:13" ht="12.75" customHeight="1" x14ac:dyDescent="0.2">
      <c r="A15" s="7" t="s">
        <v>37</v>
      </c>
      <c r="B15" s="33"/>
      <c r="C15" s="33"/>
      <c r="D15" s="29" t="s">
        <v>39</v>
      </c>
      <c r="E15" s="30"/>
      <c r="F15" s="33"/>
      <c r="G15" s="35"/>
    </row>
    <row r="16" spans="1:13" ht="12.75" customHeight="1" thickBot="1" x14ac:dyDescent="0.25">
      <c r="A16" s="8" t="s">
        <v>38</v>
      </c>
      <c r="B16" s="34"/>
      <c r="C16" s="34"/>
      <c r="D16" s="31" t="s">
        <v>40</v>
      </c>
      <c r="E16" s="32"/>
      <c r="F16" s="34"/>
      <c r="G16" s="36"/>
    </row>
    <row r="17" spans="1:7" ht="15.75" thickBot="1" x14ac:dyDescent="0.3">
      <c r="A17" s="3"/>
      <c r="B17" s="3"/>
      <c r="C17" s="3"/>
      <c r="D17" s="3"/>
      <c r="E17" s="3"/>
      <c r="F17" s="3"/>
      <c r="G17" s="3"/>
    </row>
    <row r="18" spans="1:7" ht="15" thickBot="1" x14ac:dyDescent="0.25">
      <c r="A18" s="26" t="s">
        <v>41</v>
      </c>
      <c r="B18" s="27"/>
      <c r="C18" s="27"/>
      <c r="D18" s="27"/>
      <c r="E18" s="27"/>
      <c r="F18" s="27"/>
      <c r="G18" s="28"/>
    </row>
    <row r="19" spans="1:7" ht="15" x14ac:dyDescent="0.25">
      <c r="A19" s="40" t="s">
        <v>11</v>
      </c>
      <c r="B19" s="42" t="s">
        <v>16</v>
      </c>
      <c r="C19" s="42"/>
      <c r="D19" s="42" t="s">
        <v>15</v>
      </c>
      <c r="E19" s="42"/>
      <c r="F19" s="42" t="s">
        <v>0</v>
      </c>
      <c r="G19" s="43"/>
    </row>
    <row r="20" spans="1:7" ht="15" x14ac:dyDescent="0.25">
      <c r="A20" s="41"/>
      <c r="B20" s="44" t="s">
        <v>52</v>
      </c>
      <c r="C20" s="44"/>
      <c r="D20" s="44" t="s">
        <v>42</v>
      </c>
      <c r="E20" s="44"/>
      <c r="F20" s="44" t="s">
        <v>45</v>
      </c>
      <c r="G20" s="45"/>
    </row>
    <row r="21" spans="1:7" ht="15" x14ac:dyDescent="0.25">
      <c r="A21" s="9" t="s">
        <v>1</v>
      </c>
      <c r="B21" s="91"/>
      <c r="C21" s="91"/>
      <c r="D21" s="91"/>
      <c r="E21" s="91"/>
      <c r="F21" s="91"/>
      <c r="G21" s="92"/>
    </row>
    <row r="22" spans="1:7" ht="15" x14ac:dyDescent="0.25">
      <c r="A22" s="9" t="s">
        <v>2</v>
      </c>
      <c r="B22" s="91"/>
      <c r="C22" s="91"/>
      <c r="D22" s="91"/>
      <c r="E22" s="91"/>
      <c r="F22" s="91"/>
      <c r="G22" s="92"/>
    </row>
    <row r="23" spans="1:7" ht="15" x14ac:dyDescent="0.25">
      <c r="A23" s="9" t="s">
        <v>3</v>
      </c>
      <c r="B23" s="91"/>
      <c r="C23" s="91"/>
      <c r="D23" s="91"/>
      <c r="E23" s="91"/>
      <c r="F23" s="91"/>
      <c r="G23" s="92"/>
    </row>
    <row r="24" spans="1:7" ht="15" x14ac:dyDescent="0.25">
      <c r="A24" s="9" t="s">
        <v>4</v>
      </c>
      <c r="B24" s="91"/>
      <c r="C24" s="91"/>
      <c r="D24" s="91"/>
      <c r="E24" s="91"/>
      <c r="F24" s="91"/>
      <c r="G24" s="92"/>
    </row>
    <row r="25" spans="1:7" ht="15" x14ac:dyDescent="0.25">
      <c r="A25" s="9" t="s">
        <v>5</v>
      </c>
      <c r="B25" s="91"/>
      <c r="C25" s="91"/>
      <c r="D25" s="91"/>
      <c r="E25" s="91"/>
      <c r="F25" s="91"/>
      <c r="G25" s="92"/>
    </row>
    <row r="26" spans="1:7" ht="15" x14ac:dyDescent="0.25">
      <c r="A26" s="9" t="s">
        <v>6</v>
      </c>
      <c r="B26" s="91"/>
      <c r="C26" s="91"/>
      <c r="D26" s="91"/>
      <c r="E26" s="91"/>
      <c r="F26" s="91"/>
      <c r="G26" s="92"/>
    </row>
    <row r="27" spans="1:7" ht="15" x14ac:dyDescent="0.25">
      <c r="A27" s="9" t="s">
        <v>7</v>
      </c>
      <c r="B27" s="91"/>
      <c r="C27" s="91"/>
      <c r="D27" s="91"/>
      <c r="E27" s="91"/>
      <c r="F27" s="91"/>
      <c r="G27" s="92"/>
    </row>
    <row r="28" spans="1:7" ht="15" x14ac:dyDescent="0.25">
      <c r="A28" s="9" t="s">
        <v>8</v>
      </c>
      <c r="B28" s="91"/>
      <c r="C28" s="91"/>
      <c r="D28" s="91"/>
      <c r="E28" s="91"/>
      <c r="F28" s="91"/>
      <c r="G28" s="92"/>
    </row>
    <row r="29" spans="1:7" ht="15" x14ac:dyDescent="0.25">
      <c r="A29" s="9" t="s">
        <v>9</v>
      </c>
      <c r="B29" s="91"/>
      <c r="C29" s="91"/>
      <c r="D29" s="91"/>
      <c r="E29" s="91"/>
      <c r="F29" s="91"/>
      <c r="G29" s="92"/>
    </row>
    <row r="30" spans="1:7" ht="15.75" thickBot="1" x14ac:dyDescent="0.3">
      <c r="A30" s="10" t="s">
        <v>10</v>
      </c>
      <c r="B30" s="89"/>
      <c r="C30" s="89"/>
      <c r="D30" s="89"/>
      <c r="E30" s="89"/>
      <c r="F30" s="89"/>
      <c r="G30" s="90"/>
    </row>
    <row r="31" spans="1:7" ht="15.75" thickBot="1" x14ac:dyDescent="0.3">
      <c r="A31" s="11"/>
      <c r="B31" s="12"/>
      <c r="C31" s="12"/>
      <c r="D31" s="12"/>
      <c r="E31" s="12"/>
      <c r="F31" s="12"/>
      <c r="G31" s="12"/>
    </row>
    <row r="32" spans="1:7" ht="15" x14ac:dyDescent="0.25">
      <c r="A32" s="13" t="s">
        <v>13</v>
      </c>
      <c r="B32" s="68" t="e">
        <f>AVERAGE(B21:C30)</f>
        <v>#DIV/0!</v>
      </c>
      <c r="C32" s="69"/>
      <c r="D32" s="69" t="e">
        <f>AVERAGE(D21:E30)</f>
        <v>#DIV/0!</v>
      </c>
      <c r="E32" s="69"/>
      <c r="F32" s="69" t="e">
        <f>AVERAGE(F21:G30)</f>
        <v>#DIV/0!</v>
      </c>
      <c r="G32" s="70"/>
    </row>
    <row r="33" spans="1:7" ht="15" x14ac:dyDescent="0.25">
      <c r="A33" s="14" t="s">
        <v>12</v>
      </c>
      <c r="B33" s="63" t="e">
        <f>B32*F16</f>
        <v>#DIV/0!</v>
      </c>
      <c r="C33" s="64"/>
      <c r="D33" s="64" t="e">
        <f>D32*F16</f>
        <v>#DIV/0!</v>
      </c>
      <c r="E33" s="64"/>
      <c r="F33" s="71" t="e">
        <f>F32*F16</f>
        <v>#DIV/0!</v>
      </c>
      <c r="G33" s="72"/>
    </row>
    <row r="34" spans="1:7" ht="15" x14ac:dyDescent="0.25">
      <c r="A34" s="14" t="s">
        <v>17</v>
      </c>
      <c r="B34" s="63" t="e">
        <f>B33-100</f>
        <v>#DIV/0!</v>
      </c>
      <c r="C34" s="64"/>
      <c r="D34" s="65" t="e">
        <f>D33-500</f>
        <v>#DIV/0!</v>
      </c>
      <c r="E34" s="63"/>
      <c r="F34" s="65" t="e">
        <f>F33-1000</f>
        <v>#DIV/0!</v>
      </c>
      <c r="G34" s="66"/>
    </row>
    <row r="35" spans="1:7" ht="15" x14ac:dyDescent="0.25">
      <c r="A35" s="14" t="s">
        <v>18</v>
      </c>
      <c r="B35" s="63" t="e">
        <f>(B33-100)/100*100</f>
        <v>#DIV/0!</v>
      </c>
      <c r="C35" s="64"/>
      <c r="D35" s="64" t="e">
        <f>(D33-500)/500*100</f>
        <v>#DIV/0!</v>
      </c>
      <c r="E35" s="64"/>
      <c r="F35" s="64" t="e">
        <f>(F33-1000)/1000*100</f>
        <v>#DIV/0!</v>
      </c>
      <c r="G35" s="67"/>
    </row>
    <row r="36" spans="1:7" ht="15" x14ac:dyDescent="0.25">
      <c r="A36" s="14" t="s">
        <v>19</v>
      </c>
      <c r="B36" s="63" t="e">
        <f>STDEVA(B21:B30)*F16</f>
        <v>#DIV/0!</v>
      </c>
      <c r="C36" s="64"/>
      <c r="D36" s="64" t="e">
        <f>STDEVA(D21:D30)*F16</f>
        <v>#DIV/0!</v>
      </c>
      <c r="E36" s="64"/>
      <c r="F36" s="64" t="e">
        <f>STDEVA(F21:F30)*F16</f>
        <v>#DIV/0!</v>
      </c>
      <c r="G36" s="67"/>
    </row>
    <row r="37" spans="1:7" ht="15.75" thickBot="1" x14ac:dyDescent="0.3">
      <c r="A37" s="15" t="s">
        <v>20</v>
      </c>
      <c r="B37" s="86" t="e">
        <f>B36/B33*100</f>
        <v>#DIV/0!</v>
      </c>
      <c r="C37" s="87"/>
      <c r="D37" s="87" t="e">
        <f>D36/D33*100</f>
        <v>#DIV/0!</v>
      </c>
      <c r="E37" s="87"/>
      <c r="F37" s="87" t="e">
        <f>F36/F33*100</f>
        <v>#DIV/0!</v>
      </c>
      <c r="G37" s="88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ht="15" thickBot="1" x14ac:dyDescent="0.25">
      <c r="A39" s="26" t="s">
        <v>14</v>
      </c>
      <c r="B39" s="27"/>
      <c r="C39" s="27"/>
      <c r="D39" s="27"/>
      <c r="E39" s="27"/>
      <c r="F39" s="27"/>
      <c r="G39" s="28"/>
    </row>
    <row r="40" spans="1:7" ht="15" x14ac:dyDescent="0.25">
      <c r="A40" s="16" t="s">
        <v>17</v>
      </c>
      <c r="B40" s="83">
        <v>8</v>
      </c>
      <c r="C40" s="84"/>
      <c r="D40" s="84">
        <v>8</v>
      </c>
      <c r="E40" s="84"/>
      <c r="F40" s="84">
        <v>8</v>
      </c>
      <c r="G40" s="85"/>
    </row>
    <row r="41" spans="1:7" ht="15" x14ac:dyDescent="0.25">
      <c r="A41" s="14" t="s">
        <v>18</v>
      </c>
      <c r="B41" s="77">
        <v>0.8</v>
      </c>
      <c r="C41" s="78"/>
      <c r="D41" s="78">
        <v>0.8</v>
      </c>
      <c r="E41" s="78"/>
      <c r="F41" s="78">
        <v>0.8</v>
      </c>
      <c r="G41" s="79"/>
    </row>
    <row r="42" spans="1:7" ht="15" x14ac:dyDescent="0.25">
      <c r="A42" s="14" t="s">
        <v>22</v>
      </c>
      <c r="B42" s="77">
        <v>3</v>
      </c>
      <c r="C42" s="78"/>
      <c r="D42" s="78">
        <v>3</v>
      </c>
      <c r="E42" s="78"/>
      <c r="F42" s="78">
        <v>3</v>
      </c>
      <c r="G42" s="79"/>
    </row>
    <row r="43" spans="1:7" ht="15.75" thickBot="1" x14ac:dyDescent="0.3">
      <c r="A43" s="15" t="s">
        <v>23</v>
      </c>
      <c r="B43" s="80">
        <v>0.3</v>
      </c>
      <c r="C43" s="81"/>
      <c r="D43" s="81">
        <v>0.3</v>
      </c>
      <c r="E43" s="81"/>
      <c r="F43" s="81">
        <v>0.3</v>
      </c>
      <c r="G43" s="82"/>
    </row>
    <row r="44" spans="1:7" ht="15.75" thickBot="1" x14ac:dyDescent="0.3">
      <c r="A44" s="3"/>
      <c r="B44" s="17"/>
      <c r="C44" s="17"/>
      <c r="D44" s="17"/>
      <c r="E44" s="17"/>
      <c r="F44" s="17"/>
      <c r="G44" s="17"/>
    </row>
    <row r="45" spans="1:7" ht="14.25" x14ac:dyDescent="0.2">
      <c r="A45" s="37" t="s">
        <v>21</v>
      </c>
      <c r="B45" s="38"/>
      <c r="C45" s="38"/>
      <c r="D45" s="38"/>
      <c r="E45" s="38"/>
      <c r="F45" s="38"/>
      <c r="G45" s="39"/>
    </row>
    <row r="46" spans="1:7" ht="15" x14ac:dyDescent="0.25">
      <c r="A46" s="14" t="s">
        <v>17</v>
      </c>
      <c r="B46" s="73" t="e">
        <f>IF(AND(B34&gt;=-B40,(B34&lt;=B40)),"passa teste","reprovado")</f>
        <v>#DIV/0!</v>
      </c>
      <c r="C46" s="73"/>
      <c r="D46" s="73" t="e">
        <f>IF(AND(D34&gt;=-D40,(D34&lt;=D40)),"passa teste","reprovado")</f>
        <v>#DIV/0!</v>
      </c>
      <c r="E46" s="73"/>
      <c r="F46" s="73" t="e">
        <f>IF(AND(F34&gt;=-F40,(F34&lt;=F40)),"passa teste","reprovado")</f>
        <v>#DIV/0!</v>
      </c>
      <c r="G46" s="74"/>
    </row>
    <row r="47" spans="1:7" ht="15.75" thickBot="1" x14ac:dyDescent="0.3">
      <c r="A47" s="15" t="s">
        <v>18</v>
      </c>
      <c r="B47" s="75" t="e">
        <f>IF(AND(B36&gt;=-B42,(B36&lt;=B42)),"passa teste","reprovado")</f>
        <v>#DIV/0!</v>
      </c>
      <c r="C47" s="75"/>
      <c r="D47" s="75" t="e">
        <f>IF(AND(D36&gt;=-D42,(D36&lt;=D42)),"passa teste","reprovado")</f>
        <v>#DIV/0!</v>
      </c>
      <c r="E47" s="75"/>
      <c r="F47" s="75" t="e">
        <f>IF(AND(F36&gt;=-F42,(F36&lt;=F42)),"passa teste","reprovado")</f>
        <v>#DIV/0!</v>
      </c>
      <c r="G47" s="76"/>
    </row>
    <row r="48" spans="1:7" ht="15" x14ac:dyDescent="0.25">
      <c r="A48" s="3"/>
      <c r="B48" s="3"/>
      <c r="C48" s="3"/>
      <c r="D48" s="3"/>
      <c r="E48" s="3"/>
      <c r="F48" s="3"/>
      <c r="G48" s="3"/>
    </row>
    <row r="49" spans="1:7" ht="15" x14ac:dyDescent="0.25">
      <c r="A49" s="20" t="s">
        <v>34</v>
      </c>
      <c r="B49" s="21"/>
      <c r="C49" s="22"/>
      <c r="D49" s="23" t="s">
        <v>58</v>
      </c>
      <c r="E49" s="24"/>
      <c r="F49" s="24"/>
      <c r="G49" s="25"/>
    </row>
    <row r="50" spans="1:7" ht="15" x14ac:dyDescent="0.25">
      <c r="A50" s="4"/>
      <c r="B50" s="4"/>
      <c r="C50" s="4"/>
      <c r="D50" s="4"/>
      <c r="E50" s="4"/>
      <c r="F50" s="4"/>
      <c r="G50" s="4"/>
    </row>
  </sheetData>
  <sheetProtection sheet="1" objects="1" scenarios="1" selectLockedCells="1"/>
  <mergeCells count="105">
    <mergeCell ref="A1:G1"/>
    <mergeCell ref="A3:D5"/>
    <mergeCell ref="E3:G5"/>
    <mergeCell ref="A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H10:M10"/>
    <mergeCell ref="B11:C11"/>
    <mergeCell ref="D11:E11"/>
    <mergeCell ref="F11:G11"/>
    <mergeCell ref="B12:C12"/>
    <mergeCell ref="A14:G14"/>
    <mergeCell ref="D12:E12"/>
    <mergeCell ref="F12:G12"/>
    <mergeCell ref="B15:C15"/>
    <mergeCell ref="D15:E15"/>
    <mergeCell ref="F15:G15"/>
    <mergeCell ref="B16:C16"/>
    <mergeCell ref="D16:E16"/>
    <mergeCell ref="F16:G16"/>
    <mergeCell ref="A18:G18"/>
    <mergeCell ref="A19:A20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A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A49:C49"/>
    <mergeCell ref="D49:G49"/>
    <mergeCell ref="A45:G45"/>
    <mergeCell ref="B46:C46"/>
    <mergeCell ref="D46:E46"/>
    <mergeCell ref="F46:G46"/>
    <mergeCell ref="B47:C47"/>
    <mergeCell ref="D47:E47"/>
    <mergeCell ref="F47:G47"/>
  </mergeCells>
  <conditionalFormatting sqref="B46:C46">
    <cfRule type="cellIs" dxfId="9" priority="4" stopIfTrue="1" operator="equal">
      <formula>"reprovado"</formula>
    </cfRule>
  </conditionalFormatting>
  <conditionalFormatting sqref="D46:G46">
    <cfRule type="cellIs" dxfId="8" priority="3" stopIfTrue="1" operator="equal">
      <formula>"reprovado"</formula>
    </cfRule>
  </conditionalFormatting>
  <conditionalFormatting sqref="B47:C47">
    <cfRule type="cellIs" dxfId="7" priority="2" stopIfTrue="1" operator="equal">
      <formula>"reprovado"</formula>
    </cfRule>
  </conditionalFormatting>
  <conditionalFormatting sqref="D47:G47">
    <cfRule type="cellIs" dxfId="6" priority="1" stopIfTrue="1" operator="equal">
      <formula>"reprovado"</formula>
    </cfRule>
  </conditionalFormatting>
  <pageMargins left="0.45" right="0.46" top="0.63" bottom="0.67" header="0.49212598499999999" footer="0.49212598499999999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RowColHeaders="0" topLeftCell="A8" workbookViewId="0">
      <selection activeCell="F15" sqref="F15:G16"/>
    </sheetView>
  </sheetViews>
  <sheetFormatPr defaultRowHeight="12.75" x14ac:dyDescent="0.2"/>
  <cols>
    <col min="1" max="1" width="31.140625" style="1" bestFit="1" customWidth="1"/>
    <col min="2" max="2" width="10" style="1" customWidth="1"/>
    <col min="3" max="3" width="9.5703125" style="1" customWidth="1"/>
    <col min="4" max="4" width="12.85546875" style="1" bestFit="1" customWidth="1"/>
    <col min="5" max="5" width="9.28515625" style="1" customWidth="1"/>
    <col min="6" max="6" width="13" style="1" customWidth="1"/>
    <col min="7" max="7" width="7.7109375" style="1" customWidth="1"/>
    <col min="8" max="16384" width="9.140625" style="1"/>
  </cols>
  <sheetData>
    <row r="1" spans="1:13" ht="12.75" customHeight="1" x14ac:dyDescent="0.25">
      <c r="A1" s="54" t="s">
        <v>54</v>
      </c>
      <c r="B1" s="55"/>
      <c r="C1" s="55"/>
      <c r="D1" s="55"/>
      <c r="E1" s="55"/>
      <c r="F1" s="55"/>
      <c r="G1" s="56"/>
    </row>
    <row r="2" spans="1:13" ht="15" x14ac:dyDescent="0.25">
      <c r="A2" s="3"/>
      <c r="B2" s="3"/>
      <c r="C2" s="3"/>
      <c r="D2" s="3"/>
      <c r="E2" s="3"/>
      <c r="F2" s="3"/>
      <c r="G2" s="3"/>
    </row>
    <row r="3" spans="1:13" ht="12.75" customHeight="1" x14ac:dyDescent="0.2">
      <c r="A3" s="48" t="s">
        <v>48</v>
      </c>
      <c r="B3" s="48"/>
      <c r="C3" s="48"/>
      <c r="D3" s="49"/>
      <c r="E3" s="48"/>
      <c r="F3" s="48"/>
      <c r="G3" s="49"/>
    </row>
    <row r="4" spans="1:13" ht="12.75" customHeight="1" x14ac:dyDescent="0.2">
      <c r="A4" s="50"/>
      <c r="B4" s="50"/>
      <c r="C4" s="50"/>
      <c r="D4" s="51"/>
      <c r="E4" s="50"/>
      <c r="F4" s="50"/>
      <c r="G4" s="51"/>
    </row>
    <row r="5" spans="1:13" ht="12.75" customHeight="1" x14ac:dyDescent="0.2">
      <c r="A5" s="52"/>
      <c r="B5" s="52"/>
      <c r="C5" s="52"/>
      <c r="D5" s="53"/>
      <c r="E5" s="52"/>
      <c r="F5" s="52"/>
      <c r="G5" s="53"/>
    </row>
    <row r="6" spans="1:13" ht="15" thickBot="1" x14ac:dyDescent="0.25">
      <c r="A6" s="5"/>
      <c r="B6" s="5"/>
      <c r="C6" s="5"/>
      <c r="D6" s="5"/>
      <c r="E6" s="5"/>
      <c r="F6" s="5"/>
      <c r="G6" s="5"/>
    </row>
    <row r="7" spans="1:13" ht="15" thickBot="1" x14ac:dyDescent="0.25">
      <c r="A7" s="26" t="s">
        <v>35</v>
      </c>
      <c r="B7" s="27"/>
      <c r="C7" s="27"/>
      <c r="D7" s="27"/>
      <c r="E7" s="27"/>
      <c r="F7" s="27"/>
      <c r="G7" s="28"/>
    </row>
    <row r="8" spans="1:13" ht="12.75" customHeight="1" x14ac:dyDescent="0.2">
      <c r="A8" s="6" t="s">
        <v>26</v>
      </c>
      <c r="B8" s="33"/>
      <c r="C8" s="33"/>
      <c r="D8" s="30" t="s">
        <v>25</v>
      </c>
      <c r="E8" s="58"/>
      <c r="F8" s="33"/>
      <c r="G8" s="33"/>
    </row>
    <row r="9" spans="1:13" ht="12.75" customHeight="1" x14ac:dyDescent="0.2">
      <c r="A9" s="6" t="s">
        <v>24</v>
      </c>
      <c r="B9" s="33"/>
      <c r="C9" s="33"/>
      <c r="D9" s="30" t="s">
        <v>30</v>
      </c>
      <c r="E9" s="58"/>
      <c r="F9" s="33"/>
      <c r="G9" s="33"/>
    </row>
    <row r="10" spans="1:13" ht="12.75" customHeight="1" x14ac:dyDescent="0.35">
      <c r="A10" s="6" t="s">
        <v>28</v>
      </c>
      <c r="B10" s="33"/>
      <c r="C10" s="33"/>
      <c r="D10" s="59" t="s">
        <v>32</v>
      </c>
      <c r="E10" s="60"/>
      <c r="F10" s="33"/>
      <c r="G10" s="33"/>
      <c r="H10" s="57"/>
      <c r="I10" s="57"/>
      <c r="J10" s="57"/>
      <c r="K10" s="57"/>
      <c r="L10" s="57"/>
      <c r="M10" s="57"/>
    </row>
    <row r="11" spans="1:13" ht="12.75" customHeight="1" x14ac:dyDescent="0.35">
      <c r="A11" s="6" t="s">
        <v>27</v>
      </c>
      <c r="B11" s="33"/>
      <c r="C11" s="33"/>
      <c r="D11" s="30" t="s">
        <v>31</v>
      </c>
      <c r="E11" s="58"/>
      <c r="F11" s="33"/>
      <c r="G11" s="33"/>
      <c r="H11" s="2"/>
      <c r="I11" s="2"/>
      <c r="J11" s="2"/>
      <c r="K11" s="2"/>
      <c r="L11" s="2"/>
      <c r="M11" s="2"/>
    </row>
    <row r="12" spans="1:13" ht="12.75" customHeight="1" x14ac:dyDescent="0.35">
      <c r="A12" s="6" t="s">
        <v>29</v>
      </c>
      <c r="B12" s="33"/>
      <c r="C12" s="33"/>
      <c r="D12" s="30" t="s">
        <v>53</v>
      </c>
      <c r="E12" s="58"/>
      <c r="F12" s="33"/>
      <c r="G12" s="33"/>
      <c r="H12" s="2"/>
      <c r="I12" s="2"/>
      <c r="J12" s="2"/>
      <c r="K12" s="2"/>
      <c r="L12" s="2"/>
      <c r="M12" s="2"/>
    </row>
    <row r="13" spans="1:13" ht="15.75" thickBot="1" x14ac:dyDescent="0.3">
      <c r="A13" s="3"/>
      <c r="B13" s="3"/>
      <c r="C13" s="3"/>
      <c r="D13" s="3"/>
      <c r="E13" s="3"/>
      <c r="F13" s="3"/>
      <c r="G13" s="3"/>
    </row>
    <row r="14" spans="1:13" ht="14.25" x14ac:dyDescent="0.2">
      <c r="A14" s="37" t="s">
        <v>33</v>
      </c>
      <c r="B14" s="38"/>
      <c r="C14" s="38"/>
      <c r="D14" s="38"/>
      <c r="E14" s="38"/>
      <c r="F14" s="38"/>
      <c r="G14" s="39"/>
    </row>
    <row r="15" spans="1:13" ht="12.75" customHeight="1" x14ac:dyDescent="0.2">
      <c r="A15" s="7" t="s">
        <v>37</v>
      </c>
      <c r="B15" s="33"/>
      <c r="C15" s="33"/>
      <c r="D15" s="29" t="s">
        <v>39</v>
      </c>
      <c r="E15" s="30"/>
      <c r="F15" s="33"/>
      <c r="G15" s="35"/>
    </row>
    <row r="16" spans="1:13" ht="12.75" customHeight="1" thickBot="1" x14ac:dyDescent="0.25">
      <c r="A16" s="8" t="s">
        <v>38</v>
      </c>
      <c r="B16" s="34"/>
      <c r="C16" s="34"/>
      <c r="D16" s="31" t="s">
        <v>40</v>
      </c>
      <c r="E16" s="32"/>
      <c r="F16" s="34"/>
      <c r="G16" s="36"/>
    </row>
    <row r="17" spans="1:7" ht="15.75" thickBot="1" x14ac:dyDescent="0.3">
      <c r="A17" s="3"/>
      <c r="B17" s="3"/>
      <c r="C17" s="3"/>
      <c r="D17" s="3"/>
      <c r="E17" s="3"/>
      <c r="F17" s="3"/>
      <c r="G17" s="3"/>
    </row>
    <row r="18" spans="1:7" ht="15" thickBot="1" x14ac:dyDescent="0.25">
      <c r="A18" s="26" t="s">
        <v>41</v>
      </c>
      <c r="B18" s="27"/>
      <c r="C18" s="27"/>
      <c r="D18" s="27"/>
      <c r="E18" s="27"/>
      <c r="F18" s="27"/>
      <c r="G18" s="28"/>
    </row>
    <row r="19" spans="1:7" ht="15" x14ac:dyDescent="0.25">
      <c r="A19" s="40" t="s">
        <v>11</v>
      </c>
      <c r="B19" s="42" t="s">
        <v>16</v>
      </c>
      <c r="C19" s="42"/>
      <c r="D19" s="42" t="s">
        <v>15</v>
      </c>
      <c r="E19" s="42"/>
      <c r="F19" s="42" t="s">
        <v>0</v>
      </c>
      <c r="G19" s="43"/>
    </row>
    <row r="20" spans="1:7" ht="15" x14ac:dyDescent="0.25">
      <c r="A20" s="41"/>
      <c r="B20" s="44" t="s">
        <v>42</v>
      </c>
      <c r="C20" s="44"/>
      <c r="D20" s="44" t="s">
        <v>43</v>
      </c>
      <c r="E20" s="44"/>
      <c r="F20" s="44" t="s">
        <v>44</v>
      </c>
      <c r="G20" s="45"/>
    </row>
    <row r="21" spans="1:7" ht="15" x14ac:dyDescent="0.25">
      <c r="A21" s="9" t="s">
        <v>1</v>
      </c>
      <c r="B21" s="91"/>
      <c r="C21" s="91"/>
      <c r="D21" s="91"/>
      <c r="E21" s="91"/>
      <c r="F21" s="91"/>
      <c r="G21" s="92"/>
    </row>
    <row r="22" spans="1:7" ht="15" x14ac:dyDescent="0.25">
      <c r="A22" s="9" t="s">
        <v>2</v>
      </c>
      <c r="B22" s="91"/>
      <c r="C22" s="91"/>
      <c r="D22" s="91"/>
      <c r="E22" s="91"/>
      <c r="F22" s="91"/>
      <c r="G22" s="92"/>
    </row>
    <row r="23" spans="1:7" ht="15" x14ac:dyDescent="0.25">
      <c r="A23" s="9" t="s">
        <v>3</v>
      </c>
      <c r="B23" s="91"/>
      <c r="C23" s="91"/>
      <c r="D23" s="91"/>
      <c r="E23" s="91"/>
      <c r="F23" s="91"/>
      <c r="G23" s="92"/>
    </row>
    <row r="24" spans="1:7" ht="15" x14ac:dyDescent="0.25">
      <c r="A24" s="9" t="s">
        <v>4</v>
      </c>
      <c r="B24" s="91"/>
      <c r="C24" s="91"/>
      <c r="D24" s="91"/>
      <c r="E24" s="91"/>
      <c r="F24" s="91"/>
      <c r="G24" s="92"/>
    </row>
    <row r="25" spans="1:7" ht="15" x14ac:dyDescent="0.25">
      <c r="A25" s="9" t="s">
        <v>5</v>
      </c>
      <c r="B25" s="91"/>
      <c r="C25" s="91"/>
      <c r="D25" s="91"/>
      <c r="E25" s="91"/>
      <c r="F25" s="91"/>
      <c r="G25" s="92"/>
    </row>
    <row r="26" spans="1:7" ht="15" x14ac:dyDescent="0.25">
      <c r="A26" s="9" t="s">
        <v>6</v>
      </c>
      <c r="B26" s="91"/>
      <c r="C26" s="91"/>
      <c r="D26" s="91"/>
      <c r="E26" s="91"/>
      <c r="F26" s="91"/>
      <c r="G26" s="92"/>
    </row>
    <row r="27" spans="1:7" ht="15" x14ac:dyDescent="0.25">
      <c r="A27" s="9" t="s">
        <v>7</v>
      </c>
      <c r="B27" s="91"/>
      <c r="C27" s="91"/>
      <c r="D27" s="91"/>
      <c r="E27" s="91"/>
      <c r="F27" s="91"/>
      <c r="G27" s="92"/>
    </row>
    <row r="28" spans="1:7" ht="15" x14ac:dyDescent="0.25">
      <c r="A28" s="9" t="s">
        <v>8</v>
      </c>
      <c r="B28" s="91"/>
      <c r="C28" s="91"/>
      <c r="D28" s="91"/>
      <c r="E28" s="91"/>
      <c r="F28" s="91"/>
      <c r="G28" s="92"/>
    </row>
    <row r="29" spans="1:7" ht="15" x14ac:dyDescent="0.25">
      <c r="A29" s="9" t="s">
        <v>9</v>
      </c>
      <c r="B29" s="91"/>
      <c r="C29" s="91"/>
      <c r="D29" s="91"/>
      <c r="E29" s="91"/>
      <c r="F29" s="91"/>
      <c r="G29" s="92"/>
    </row>
    <row r="30" spans="1:7" ht="15.75" thickBot="1" x14ac:dyDescent="0.3">
      <c r="A30" s="10" t="s">
        <v>10</v>
      </c>
      <c r="B30" s="89"/>
      <c r="C30" s="89"/>
      <c r="D30" s="89"/>
      <c r="E30" s="89"/>
      <c r="F30" s="89"/>
      <c r="G30" s="90"/>
    </row>
    <row r="31" spans="1:7" ht="15.75" thickBot="1" x14ac:dyDescent="0.3">
      <c r="A31" s="11"/>
      <c r="B31" s="12"/>
      <c r="C31" s="12"/>
      <c r="D31" s="12"/>
      <c r="E31" s="12"/>
      <c r="F31" s="12"/>
      <c r="G31" s="12"/>
    </row>
    <row r="32" spans="1:7" ht="15" x14ac:dyDescent="0.25">
      <c r="A32" s="13" t="s">
        <v>13</v>
      </c>
      <c r="B32" s="83" t="e">
        <f>AVERAGE(B21:C30)</f>
        <v>#DIV/0!</v>
      </c>
      <c r="C32" s="84"/>
      <c r="D32" s="84" t="e">
        <f>AVERAGE(D21:E30)</f>
        <v>#DIV/0!</v>
      </c>
      <c r="E32" s="84"/>
      <c r="F32" s="84" t="e">
        <f>AVERAGE(F21:G30)</f>
        <v>#DIV/0!</v>
      </c>
      <c r="G32" s="85"/>
    </row>
    <row r="33" spans="1:7" ht="15" x14ac:dyDescent="0.25">
      <c r="A33" s="14" t="s">
        <v>12</v>
      </c>
      <c r="B33" s="77" t="e">
        <f>B32*F16</f>
        <v>#DIV/0!</v>
      </c>
      <c r="C33" s="78"/>
      <c r="D33" s="78" t="e">
        <f>D32*F16</f>
        <v>#DIV/0!</v>
      </c>
      <c r="E33" s="78"/>
      <c r="F33" s="98" t="e">
        <f>F32*F16</f>
        <v>#DIV/0!</v>
      </c>
      <c r="G33" s="99"/>
    </row>
    <row r="34" spans="1:7" ht="15" x14ac:dyDescent="0.25">
      <c r="A34" s="14" t="s">
        <v>17</v>
      </c>
      <c r="B34" s="77" t="e">
        <f>B33-500</f>
        <v>#DIV/0!</v>
      </c>
      <c r="C34" s="78"/>
      <c r="D34" s="96" t="e">
        <f>D33-2500</f>
        <v>#DIV/0!</v>
      </c>
      <c r="E34" s="77"/>
      <c r="F34" s="96" t="e">
        <f>F33-5000</f>
        <v>#DIV/0!</v>
      </c>
      <c r="G34" s="97"/>
    </row>
    <row r="35" spans="1:7" ht="15" x14ac:dyDescent="0.25">
      <c r="A35" s="14" t="s">
        <v>18</v>
      </c>
      <c r="B35" s="63" t="e">
        <f>(B33-500)/500*100</f>
        <v>#DIV/0!</v>
      </c>
      <c r="C35" s="64"/>
      <c r="D35" s="64" t="e">
        <f>(D33-2500)/2500*100</f>
        <v>#DIV/0!</v>
      </c>
      <c r="E35" s="64"/>
      <c r="F35" s="64" t="e">
        <f>(F33-5000)/5000*100</f>
        <v>#DIV/0!</v>
      </c>
      <c r="G35" s="67"/>
    </row>
    <row r="36" spans="1:7" ht="15" x14ac:dyDescent="0.25">
      <c r="A36" s="14" t="s">
        <v>19</v>
      </c>
      <c r="B36" s="63" t="e">
        <f>STDEVA(B21:B30)*F16</f>
        <v>#DIV/0!</v>
      </c>
      <c r="C36" s="64"/>
      <c r="D36" s="64" t="e">
        <f>STDEVA(D21:D30)*F16</f>
        <v>#DIV/0!</v>
      </c>
      <c r="E36" s="64"/>
      <c r="F36" s="64" t="e">
        <f>STDEVA(F21:F30)*F16</f>
        <v>#DIV/0!</v>
      </c>
      <c r="G36" s="67"/>
    </row>
    <row r="37" spans="1:7" ht="15.75" thickBot="1" x14ac:dyDescent="0.3">
      <c r="A37" s="15" t="s">
        <v>20</v>
      </c>
      <c r="B37" s="86" t="e">
        <f>B36/B33*100</f>
        <v>#DIV/0!</v>
      </c>
      <c r="C37" s="87"/>
      <c r="D37" s="87" t="e">
        <f>D36/D33*100</f>
        <v>#DIV/0!</v>
      </c>
      <c r="E37" s="87"/>
      <c r="F37" s="87" t="e">
        <f>F36/F33*100</f>
        <v>#DIV/0!</v>
      </c>
      <c r="G37" s="88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ht="15" thickBot="1" x14ac:dyDescent="0.25">
      <c r="A39" s="26" t="s">
        <v>14</v>
      </c>
      <c r="B39" s="27"/>
      <c r="C39" s="27"/>
      <c r="D39" s="27"/>
      <c r="E39" s="27"/>
      <c r="F39" s="27"/>
      <c r="G39" s="28"/>
    </row>
    <row r="40" spans="1:7" ht="15" x14ac:dyDescent="0.25">
      <c r="A40" s="16" t="s">
        <v>17</v>
      </c>
      <c r="B40" s="93">
        <v>40</v>
      </c>
      <c r="C40" s="94"/>
      <c r="D40" s="94">
        <v>40</v>
      </c>
      <c r="E40" s="94"/>
      <c r="F40" s="94">
        <v>40</v>
      </c>
      <c r="G40" s="95"/>
    </row>
    <row r="41" spans="1:7" ht="15" x14ac:dyDescent="0.25">
      <c r="A41" s="14" t="s">
        <v>18</v>
      </c>
      <c r="B41" s="77">
        <v>0.8</v>
      </c>
      <c r="C41" s="78"/>
      <c r="D41" s="78">
        <v>0.8</v>
      </c>
      <c r="E41" s="78"/>
      <c r="F41" s="78">
        <v>0.8</v>
      </c>
      <c r="G41" s="79"/>
    </row>
    <row r="42" spans="1:7" ht="15" x14ac:dyDescent="0.25">
      <c r="A42" s="14" t="s">
        <v>22</v>
      </c>
      <c r="B42" s="77">
        <v>15</v>
      </c>
      <c r="C42" s="78"/>
      <c r="D42" s="78">
        <v>15</v>
      </c>
      <c r="E42" s="78"/>
      <c r="F42" s="78">
        <v>15</v>
      </c>
      <c r="G42" s="79"/>
    </row>
    <row r="43" spans="1:7" ht="15.75" thickBot="1" x14ac:dyDescent="0.3">
      <c r="A43" s="15" t="s">
        <v>23</v>
      </c>
      <c r="B43" s="80">
        <v>0.3</v>
      </c>
      <c r="C43" s="81"/>
      <c r="D43" s="81">
        <v>0.3</v>
      </c>
      <c r="E43" s="81"/>
      <c r="F43" s="81">
        <v>0.3</v>
      </c>
      <c r="G43" s="82"/>
    </row>
    <row r="44" spans="1:7" ht="15.75" thickBot="1" x14ac:dyDescent="0.3">
      <c r="A44" s="3"/>
      <c r="B44" s="17"/>
      <c r="C44" s="17"/>
      <c r="D44" s="17"/>
      <c r="E44" s="17"/>
      <c r="F44" s="17"/>
      <c r="G44" s="17"/>
    </row>
    <row r="45" spans="1:7" ht="14.25" x14ac:dyDescent="0.2">
      <c r="A45" s="37" t="s">
        <v>21</v>
      </c>
      <c r="B45" s="38"/>
      <c r="C45" s="38"/>
      <c r="D45" s="38"/>
      <c r="E45" s="38"/>
      <c r="F45" s="38"/>
      <c r="G45" s="39"/>
    </row>
    <row r="46" spans="1:7" ht="15" x14ac:dyDescent="0.25">
      <c r="A46" s="14" t="s">
        <v>17</v>
      </c>
      <c r="B46" s="73" t="e">
        <f>IF(AND(B34&gt;=-B40,(B34&lt;=B40)),"passa teste","reprovado")</f>
        <v>#DIV/0!</v>
      </c>
      <c r="C46" s="73"/>
      <c r="D46" s="73" t="e">
        <f>IF(AND(D34&gt;=-D40,(D34&lt;=D40)),"passa teste","reprovado")</f>
        <v>#DIV/0!</v>
      </c>
      <c r="E46" s="73"/>
      <c r="F46" s="73" t="e">
        <f>IF(AND(F34&gt;=-F40,(F34&lt;=F40)),"passa teste","reprovado")</f>
        <v>#DIV/0!</v>
      </c>
      <c r="G46" s="74"/>
    </row>
    <row r="47" spans="1:7" ht="15.75" thickBot="1" x14ac:dyDescent="0.3">
      <c r="A47" s="15" t="s">
        <v>18</v>
      </c>
      <c r="B47" s="75" t="e">
        <f>IF(AND(B36&gt;=-B42,(B36&lt;=B42)),"passa teste","reprovado")</f>
        <v>#DIV/0!</v>
      </c>
      <c r="C47" s="75"/>
      <c r="D47" s="75" t="e">
        <f>IF(AND(D36&gt;=-D42,(D36&lt;=D42)),"passa teste","reprovado")</f>
        <v>#DIV/0!</v>
      </c>
      <c r="E47" s="75"/>
      <c r="F47" s="75" t="e">
        <f>IF(AND(F36&gt;=-F42,(F36&lt;=F42)),"passa teste","reprovado")</f>
        <v>#DIV/0!</v>
      </c>
      <c r="G47" s="76"/>
    </row>
    <row r="48" spans="1:7" ht="15" x14ac:dyDescent="0.25">
      <c r="A48" s="3"/>
      <c r="B48" s="3"/>
      <c r="C48" s="3"/>
      <c r="D48" s="3"/>
      <c r="E48" s="3"/>
      <c r="F48" s="3"/>
      <c r="G48" s="3"/>
    </row>
    <row r="49" spans="1:7" ht="15" x14ac:dyDescent="0.25">
      <c r="A49" s="20" t="s">
        <v>34</v>
      </c>
      <c r="B49" s="21"/>
      <c r="C49" s="22"/>
      <c r="D49" s="23" t="s">
        <v>58</v>
      </c>
      <c r="E49" s="24"/>
      <c r="F49" s="24"/>
      <c r="G49" s="25"/>
    </row>
    <row r="50" spans="1:7" ht="15" x14ac:dyDescent="0.25">
      <c r="A50" s="4"/>
      <c r="B50" s="4"/>
      <c r="C50" s="4"/>
      <c r="D50" s="4"/>
      <c r="E50" s="4"/>
      <c r="F50" s="4"/>
      <c r="G50" s="4"/>
    </row>
  </sheetData>
  <sheetProtection sheet="1" objects="1" scenarios="1" selectLockedCells="1"/>
  <mergeCells count="105">
    <mergeCell ref="A1:G1"/>
    <mergeCell ref="A3:D5"/>
    <mergeCell ref="E3:G5"/>
    <mergeCell ref="A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H10:M10"/>
    <mergeCell ref="B11:C11"/>
    <mergeCell ref="D11:E11"/>
    <mergeCell ref="F11:G11"/>
    <mergeCell ref="B12:C12"/>
    <mergeCell ref="A14:G14"/>
    <mergeCell ref="D12:E12"/>
    <mergeCell ref="F12:G12"/>
    <mergeCell ref="B15:C15"/>
    <mergeCell ref="D15:E15"/>
    <mergeCell ref="F15:G15"/>
    <mergeCell ref="B16:C16"/>
    <mergeCell ref="D16:E16"/>
    <mergeCell ref="F16:G16"/>
    <mergeCell ref="A18:G18"/>
    <mergeCell ref="A19:A20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A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A49:C49"/>
    <mergeCell ref="D49:G49"/>
    <mergeCell ref="A45:G45"/>
    <mergeCell ref="B46:C46"/>
    <mergeCell ref="D46:E46"/>
    <mergeCell ref="F46:G46"/>
    <mergeCell ref="B47:C47"/>
    <mergeCell ref="D47:E47"/>
    <mergeCell ref="F47:G47"/>
  </mergeCells>
  <conditionalFormatting sqref="B46:C46">
    <cfRule type="cellIs" dxfId="5" priority="4" stopIfTrue="1" operator="equal">
      <formula>"reprovado"</formula>
    </cfRule>
  </conditionalFormatting>
  <conditionalFormatting sqref="D46:G46">
    <cfRule type="cellIs" dxfId="4" priority="3" stopIfTrue="1" operator="equal">
      <formula>"reprovado"</formula>
    </cfRule>
  </conditionalFormatting>
  <conditionalFormatting sqref="B47:C47">
    <cfRule type="cellIs" dxfId="3" priority="2" stopIfTrue="1" operator="equal">
      <formula>"reprovado"</formula>
    </cfRule>
  </conditionalFormatting>
  <conditionalFormatting sqref="D47:G47">
    <cfRule type="cellIs" dxfId="2" priority="1" stopIfTrue="1" operator="equal">
      <formula>"reprovado"</formula>
    </cfRule>
  </conditionalFormatting>
  <pageMargins left="0.45" right="0.46" top="0.56999999999999995" bottom="0.59" header="0.49212598499999999" footer="0.49212598499999999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RowColHeaders="0" tabSelected="1" topLeftCell="A8" workbookViewId="0">
      <selection activeCell="F15" sqref="F15:G16"/>
    </sheetView>
  </sheetViews>
  <sheetFormatPr defaultRowHeight="12.75" x14ac:dyDescent="0.2"/>
  <cols>
    <col min="1" max="1" width="31.140625" style="1" bestFit="1" customWidth="1"/>
    <col min="2" max="2" width="10" style="1" customWidth="1"/>
    <col min="3" max="3" width="9.5703125" style="1" customWidth="1"/>
    <col min="4" max="4" width="12.85546875" style="1" bestFit="1" customWidth="1"/>
    <col min="5" max="5" width="9.28515625" style="1" customWidth="1"/>
    <col min="6" max="6" width="13" style="1" customWidth="1"/>
    <col min="7" max="7" width="7.7109375" style="1" customWidth="1"/>
    <col min="8" max="16384" width="9.140625" style="1"/>
  </cols>
  <sheetData>
    <row r="1" spans="1:13" ht="12.75" customHeight="1" x14ac:dyDescent="0.25">
      <c r="A1" s="54" t="s">
        <v>54</v>
      </c>
      <c r="B1" s="55"/>
      <c r="C1" s="55"/>
      <c r="D1" s="55"/>
      <c r="E1" s="55"/>
      <c r="F1" s="55"/>
      <c r="G1" s="56"/>
    </row>
    <row r="2" spans="1:13" ht="15" x14ac:dyDescent="0.25">
      <c r="A2" s="3"/>
      <c r="B2" s="3"/>
      <c r="C2" s="3"/>
      <c r="D2" s="3"/>
      <c r="E2" s="3"/>
      <c r="F2" s="3"/>
      <c r="G2" s="3"/>
    </row>
    <row r="3" spans="1:13" ht="12.75" customHeight="1" x14ac:dyDescent="0.2">
      <c r="A3" s="48" t="s">
        <v>49</v>
      </c>
      <c r="B3" s="48"/>
      <c r="C3" s="48"/>
      <c r="D3" s="49"/>
      <c r="E3" s="48"/>
      <c r="F3" s="48"/>
      <c r="G3" s="49"/>
    </row>
    <row r="4" spans="1:13" ht="12.75" customHeight="1" x14ac:dyDescent="0.2">
      <c r="A4" s="50"/>
      <c r="B4" s="50"/>
      <c r="C4" s="50"/>
      <c r="D4" s="51"/>
      <c r="E4" s="50"/>
      <c r="F4" s="50"/>
      <c r="G4" s="51"/>
    </row>
    <row r="5" spans="1:13" ht="12.75" customHeight="1" x14ac:dyDescent="0.2">
      <c r="A5" s="52"/>
      <c r="B5" s="52"/>
      <c r="C5" s="52"/>
      <c r="D5" s="53"/>
      <c r="E5" s="52"/>
      <c r="F5" s="52"/>
      <c r="G5" s="53"/>
    </row>
    <row r="6" spans="1:13" ht="15" thickBot="1" x14ac:dyDescent="0.25">
      <c r="A6" s="5"/>
      <c r="B6" s="5"/>
      <c r="C6" s="5"/>
      <c r="D6" s="5"/>
      <c r="E6" s="5"/>
      <c r="F6" s="5"/>
      <c r="G6" s="5"/>
    </row>
    <row r="7" spans="1:13" ht="15" thickBot="1" x14ac:dyDescent="0.25">
      <c r="A7" s="26" t="s">
        <v>35</v>
      </c>
      <c r="B7" s="27"/>
      <c r="C7" s="27"/>
      <c r="D7" s="27"/>
      <c r="E7" s="27"/>
      <c r="F7" s="27"/>
      <c r="G7" s="28"/>
    </row>
    <row r="8" spans="1:13" ht="12.75" customHeight="1" x14ac:dyDescent="0.2">
      <c r="A8" s="6" t="s">
        <v>26</v>
      </c>
      <c r="B8" s="33"/>
      <c r="C8" s="33"/>
      <c r="D8" s="30" t="s">
        <v>25</v>
      </c>
      <c r="E8" s="58"/>
      <c r="F8" s="33"/>
      <c r="G8" s="33"/>
    </row>
    <row r="9" spans="1:13" ht="12.75" customHeight="1" x14ac:dyDescent="0.2">
      <c r="A9" s="6" t="s">
        <v>24</v>
      </c>
      <c r="B9" s="33"/>
      <c r="C9" s="33"/>
      <c r="D9" s="30" t="s">
        <v>30</v>
      </c>
      <c r="E9" s="58"/>
      <c r="F9" s="33"/>
      <c r="G9" s="33"/>
    </row>
    <row r="10" spans="1:13" ht="12.75" customHeight="1" x14ac:dyDescent="0.35">
      <c r="A10" s="6" t="s">
        <v>28</v>
      </c>
      <c r="B10" s="33"/>
      <c r="C10" s="33"/>
      <c r="D10" s="59" t="s">
        <v>32</v>
      </c>
      <c r="E10" s="60"/>
      <c r="F10" s="33"/>
      <c r="G10" s="33"/>
      <c r="H10" s="57"/>
      <c r="I10" s="57"/>
      <c r="J10" s="57"/>
      <c r="K10" s="57"/>
      <c r="L10" s="57"/>
      <c r="M10" s="57"/>
    </row>
    <row r="11" spans="1:13" ht="12.75" customHeight="1" x14ac:dyDescent="0.35">
      <c r="A11" s="6" t="s">
        <v>27</v>
      </c>
      <c r="B11" s="33"/>
      <c r="C11" s="33"/>
      <c r="D11" s="30" t="s">
        <v>31</v>
      </c>
      <c r="E11" s="58"/>
      <c r="F11" s="33"/>
      <c r="G11" s="33"/>
      <c r="H11" s="2"/>
      <c r="I11" s="2"/>
      <c r="J11" s="2"/>
      <c r="K11" s="2"/>
      <c r="L11" s="2"/>
      <c r="M11" s="2"/>
    </row>
    <row r="12" spans="1:13" ht="12.75" customHeight="1" x14ac:dyDescent="0.35">
      <c r="A12" s="6" t="s">
        <v>29</v>
      </c>
      <c r="B12" s="33"/>
      <c r="C12" s="33"/>
      <c r="D12" s="30" t="s">
        <v>53</v>
      </c>
      <c r="E12" s="58"/>
      <c r="F12" s="33"/>
      <c r="G12" s="33"/>
      <c r="H12" s="2"/>
      <c r="I12" s="2"/>
      <c r="J12" s="2"/>
      <c r="K12" s="2"/>
      <c r="L12" s="2"/>
      <c r="M12" s="2"/>
    </row>
    <row r="13" spans="1:13" ht="15.75" thickBot="1" x14ac:dyDescent="0.3">
      <c r="A13" s="3"/>
      <c r="B13" s="3"/>
      <c r="C13" s="3"/>
      <c r="D13" s="3"/>
      <c r="E13" s="3"/>
      <c r="F13" s="3"/>
      <c r="G13" s="3"/>
    </row>
    <row r="14" spans="1:13" ht="14.25" x14ac:dyDescent="0.2">
      <c r="A14" s="37" t="s">
        <v>33</v>
      </c>
      <c r="B14" s="38"/>
      <c r="C14" s="38"/>
      <c r="D14" s="38"/>
      <c r="E14" s="38"/>
      <c r="F14" s="38"/>
      <c r="G14" s="39"/>
    </row>
    <row r="15" spans="1:13" ht="12.75" customHeight="1" x14ac:dyDescent="0.2">
      <c r="A15" s="7" t="s">
        <v>37</v>
      </c>
      <c r="B15" s="33"/>
      <c r="C15" s="33"/>
      <c r="D15" s="29" t="s">
        <v>39</v>
      </c>
      <c r="E15" s="30"/>
      <c r="F15" s="33"/>
      <c r="G15" s="35"/>
    </row>
    <row r="16" spans="1:13" ht="12.75" customHeight="1" thickBot="1" x14ac:dyDescent="0.25">
      <c r="A16" s="8" t="s">
        <v>38</v>
      </c>
      <c r="B16" s="34"/>
      <c r="C16" s="34"/>
      <c r="D16" s="31" t="s">
        <v>40</v>
      </c>
      <c r="E16" s="32"/>
      <c r="F16" s="34"/>
      <c r="G16" s="36"/>
    </row>
    <row r="17" spans="1:7" ht="15.75" thickBot="1" x14ac:dyDescent="0.3">
      <c r="A17" s="3"/>
      <c r="B17" s="3"/>
      <c r="C17" s="3"/>
      <c r="D17" s="3"/>
      <c r="E17" s="3"/>
      <c r="F17" s="3"/>
      <c r="G17" s="3"/>
    </row>
    <row r="18" spans="1:7" ht="15" thickBot="1" x14ac:dyDescent="0.25">
      <c r="A18" s="26" t="s">
        <v>41</v>
      </c>
      <c r="B18" s="27"/>
      <c r="C18" s="27"/>
      <c r="D18" s="27"/>
      <c r="E18" s="27"/>
      <c r="F18" s="27"/>
      <c r="G18" s="28"/>
    </row>
    <row r="19" spans="1:7" ht="15" x14ac:dyDescent="0.25">
      <c r="A19" s="40" t="s">
        <v>11</v>
      </c>
      <c r="B19" s="42" t="s">
        <v>16</v>
      </c>
      <c r="C19" s="42"/>
      <c r="D19" s="42" t="s">
        <v>15</v>
      </c>
      <c r="E19" s="42"/>
      <c r="F19" s="42" t="s">
        <v>0</v>
      </c>
      <c r="G19" s="43"/>
    </row>
    <row r="20" spans="1:7" ht="15" x14ac:dyDescent="0.25">
      <c r="A20" s="41"/>
      <c r="B20" s="44" t="s">
        <v>45</v>
      </c>
      <c r="C20" s="44"/>
      <c r="D20" s="44" t="s">
        <v>44</v>
      </c>
      <c r="E20" s="44"/>
      <c r="F20" s="44" t="s">
        <v>46</v>
      </c>
      <c r="G20" s="45"/>
    </row>
    <row r="21" spans="1:7" ht="15" x14ac:dyDescent="0.25">
      <c r="A21" s="9" t="s">
        <v>1</v>
      </c>
      <c r="B21" s="91"/>
      <c r="C21" s="91"/>
      <c r="D21" s="91"/>
      <c r="E21" s="91"/>
      <c r="F21" s="91"/>
      <c r="G21" s="92"/>
    </row>
    <row r="22" spans="1:7" ht="15" x14ac:dyDescent="0.25">
      <c r="A22" s="9" t="s">
        <v>2</v>
      </c>
      <c r="B22" s="91"/>
      <c r="C22" s="91"/>
      <c r="D22" s="91"/>
      <c r="E22" s="91"/>
      <c r="F22" s="91"/>
      <c r="G22" s="92"/>
    </row>
    <row r="23" spans="1:7" ht="15" x14ac:dyDescent="0.25">
      <c r="A23" s="9" t="s">
        <v>3</v>
      </c>
      <c r="B23" s="91"/>
      <c r="C23" s="91"/>
      <c r="D23" s="91"/>
      <c r="E23" s="91"/>
      <c r="F23" s="91"/>
      <c r="G23" s="92"/>
    </row>
    <row r="24" spans="1:7" ht="15" x14ac:dyDescent="0.25">
      <c r="A24" s="9" t="s">
        <v>4</v>
      </c>
      <c r="B24" s="91"/>
      <c r="C24" s="91"/>
      <c r="D24" s="91"/>
      <c r="E24" s="91"/>
      <c r="F24" s="91"/>
      <c r="G24" s="92"/>
    </row>
    <row r="25" spans="1:7" ht="15" x14ac:dyDescent="0.25">
      <c r="A25" s="9" t="s">
        <v>5</v>
      </c>
      <c r="B25" s="91"/>
      <c r="C25" s="91"/>
      <c r="D25" s="91"/>
      <c r="E25" s="91"/>
      <c r="F25" s="91"/>
      <c r="G25" s="92"/>
    </row>
    <row r="26" spans="1:7" ht="15" x14ac:dyDescent="0.25">
      <c r="A26" s="9" t="s">
        <v>6</v>
      </c>
      <c r="B26" s="91"/>
      <c r="C26" s="91"/>
      <c r="D26" s="91"/>
      <c r="E26" s="91"/>
      <c r="F26" s="91"/>
      <c r="G26" s="92"/>
    </row>
    <row r="27" spans="1:7" ht="15" x14ac:dyDescent="0.25">
      <c r="A27" s="9" t="s">
        <v>7</v>
      </c>
      <c r="B27" s="91"/>
      <c r="C27" s="91"/>
      <c r="D27" s="91"/>
      <c r="E27" s="91"/>
      <c r="F27" s="91"/>
      <c r="G27" s="92"/>
    </row>
    <row r="28" spans="1:7" ht="15" x14ac:dyDescent="0.25">
      <c r="A28" s="9" t="s">
        <v>8</v>
      </c>
      <c r="B28" s="91"/>
      <c r="C28" s="91"/>
      <c r="D28" s="91"/>
      <c r="E28" s="91"/>
      <c r="F28" s="91"/>
      <c r="G28" s="92"/>
    </row>
    <row r="29" spans="1:7" ht="15" x14ac:dyDescent="0.25">
      <c r="A29" s="9" t="s">
        <v>9</v>
      </c>
      <c r="B29" s="91"/>
      <c r="C29" s="91"/>
      <c r="D29" s="91"/>
      <c r="E29" s="91"/>
      <c r="F29" s="91"/>
      <c r="G29" s="92"/>
    </row>
    <row r="30" spans="1:7" ht="15.75" thickBot="1" x14ac:dyDescent="0.3">
      <c r="A30" s="10" t="s">
        <v>10</v>
      </c>
      <c r="B30" s="89"/>
      <c r="C30" s="89"/>
      <c r="D30" s="89"/>
      <c r="E30" s="89"/>
      <c r="F30" s="89"/>
      <c r="G30" s="90"/>
    </row>
    <row r="31" spans="1:7" ht="15.75" thickBot="1" x14ac:dyDescent="0.3">
      <c r="A31" s="11"/>
      <c r="B31" s="12"/>
      <c r="C31" s="12"/>
      <c r="D31" s="12"/>
      <c r="E31" s="12"/>
      <c r="F31" s="12"/>
      <c r="G31" s="12"/>
    </row>
    <row r="32" spans="1:7" ht="15" x14ac:dyDescent="0.25">
      <c r="A32" s="13" t="s">
        <v>13</v>
      </c>
      <c r="B32" s="83" t="e">
        <f>AVERAGE(B21:C30)</f>
        <v>#DIV/0!</v>
      </c>
      <c r="C32" s="84"/>
      <c r="D32" s="84" t="e">
        <f>AVERAGE(D21:E30)</f>
        <v>#DIV/0!</v>
      </c>
      <c r="E32" s="84"/>
      <c r="F32" s="84" t="e">
        <f>AVERAGE(F21:G30)</f>
        <v>#DIV/0!</v>
      </c>
      <c r="G32" s="85"/>
    </row>
    <row r="33" spans="1:7" ht="15" x14ac:dyDescent="0.25">
      <c r="A33" s="14" t="s">
        <v>12</v>
      </c>
      <c r="B33" s="77" t="e">
        <f>B32*F16</f>
        <v>#DIV/0!</v>
      </c>
      <c r="C33" s="78"/>
      <c r="D33" s="78" t="e">
        <f>D32*F16</f>
        <v>#DIV/0!</v>
      </c>
      <c r="E33" s="78"/>
      <c r="F33" s="98" t="e">
        <f>F32*F16</f>
        <v>#DIV/0!</v>
      </c>
      <c r="G33" s="99"/>
    </row>
    <row r="34" spans="1:7" ht="15" x14ac:dyDescent="0.25">
      <c r="A34" s="14" t="s">
        <v>17</v>
      </c>
      <c r="B34" s="77" t="e">
        <f>B33-1000</f>
        <v>#DIV/0!</v>
      </c>
      <c r="C34" s="78"/>
      <c r="D34" s="96" t="e">
        <f>D33-5000</f>
        <v>#DIV/0!</v>
      </c>
      <c r="E34" s="77"/>
      <c r="F34" s="96" t="e">
        <f>F33-10000</f>
        <v>#DIV/0!</v>
      </c>
      <c r="G34" s="97"/>
    </row>
    <row r="35" spans="1:7" ht="15" x14ac:dyDescent="0.25">
      <c r="A35" s="14" t="s">
        <v>18</v>
      </c>
      <c r="B35" s="63" t="e">
        <f>(B33-1000)/1000*100</f>
        <v>#DIV/0!</v>
      </c>
      <c r="C35" s="64"/>
      <c r="D35" s="64" t="e">
        <f>(D33-5000)/5000*100</f>
        <v>#DIV/0!</v>
      </c>
      <c r="E35" s="64"/>
      <c r="F35" s="64" t="e">
        <f>(F33-10000)/10000*100</f>
        <v>#DIV/0!</v>
      </c>
      <c r="G35" s="67"/>
    </row>
    <row r="36" spans="1:7" ht="15" x14ac:dyDescent="0.25">
      <c r="A36" s="14" t="s">
        <v>19</v>
      </c>
      <c r="B36" s="63" t="e">
        <f>STDEVA(B21:B30)*F16</f>
        <v>#DIV/0!</v>
      </c>
      <c r="C36" s="64"/>
      <c r="D36" s="64" t="e">
        <f>STDEVA(D21:D30)*F16</f>
        <v>#DIV/0!</v>
      </c>
      <c r="E36" s="64"/>
      <c r="F36" s="64" t="e">
        <f>STDEVA(F21:F30)*F16</f>
        <v>#DIV/0!</v>
      </c>
      <c r="G36" s="67"/>
    </row>
    <row r="37" spans="1:7" ht="15.75" thickBot="1" x14ac:dyDescent="0.3">
      <c r="A37" s="15" t="s">
        <v>20</v>
      </c>
      <c r="B37" s="86" t="e">
        <f>B36/B33*100</f>
        <v>#DIV/0!</v>
      </c>
      <c r="C37" s="87"/>
      <c r="D37" s="87" t="e">
        <f>D36/D33*100</f>
        <v>#DIV/0!</v>
      </c>
      <c r="E37" s="87"/>
      <c r="F37" s="87" t="e">
        <f>F36/F33*100</f>
        <v>#DIV/0!</v>
      </c>
      <c r="G37" s="88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ht="15" thickBot="1" x14ac:dyDescent="0.25">
      <c r="A39" s="26" t="s">
        <v>14</v>
      </c>
      <c r="B39" s="27"/>
      <c r="C39" s="27"/>
      <c r="D39" s="27"/>
      <c r="E39" s="27"/>
      <c r="F39" s="27"/>
      <c r="G39" s="28"/>
    </row>
    <row r="40" spans="1:7" ht="15" x14ac:dyDescent="0.25">
      <c r="A40" s="16" t="s">
        <v>17</v>
      </c>
      <c r="B40" s="93">
        <v>60</v>
      </c>
      <c r="C40" s="94"/>
      <c r="D40" s="94">
        <v>60</v>
      </c>
      <c r="E40" s="94"/>
      <c r="F40" s="94">
        <v>60</v>
      </c>
      <c r="G40" s="95"/>
    </row>
    <row r="41" spans="1:7" ht="15" x14ac:dyDescent="0.25">
      <c r="A41" s="14" t="s">
        <v>18</v>
      </c>
      <c r="B41" s="77">
        <v>0.6</v>
      </c>
      <c r="C41" s="78"/>
      <c r="D41" s="78">
        <v>0.6</v>
      </c>
      <c r="E41" s="78"/>
      <c r="F41" s="78">
        <v>0.6</v>
      </c>
      <c r="G41" s="79"/>
    </row>
    <row r="42" spans="1:7" ht="15" x14ac:dyDescent="0.25">
      <c r="A42" s="14" t="s">
        <v>22</v>
      </c>
      <c r="B42" s="77">
        <v>30</v>
      </c>
      <c r="C42" s="78"/>
      <c r="D42" s="78">
        <v>30</v>
      </c>
      <c r="E42" s="78"/>
      <c r="F42" s="78">
        <v>30</v>
      </c>
      <c r="G42" s="79"/>
    </row>
    <row r="43" spans="1:7" ht="15.75" thickBot="1" x14ac:dyDescent="0.3">
      <c r="A43" s="15" t="s">
        <v>23</v>
      </c>
      <c r="B43" s="80">
        <v>0.3</v>
      </c>
      <c r="C43" s="81"/>
      <c r="D43" s="81">
        <v>0.3</v>
      </c>
      <c r="E43" s="81"/>
      <c r="F43" s="81">
        <v>0.3</v>
      </c>
      <c r="G43" s="82"/>
    </row>
    <row r="44" spans="1:7" ht="15.75" thickBot="1" x14ac:dyDescent="0.3">
      <c r="A44" s="3"/>
      <c r="B44" s="17"/>
      <c r="C44" s="17"/>
      <c r="D44" s="17"/>
      <c r="E44" s="17"/>
      <c r="F44" s="17"/>
      <c r="G44" s="17"/>
    </row>
    <row r="45" spans="1:7" ht="15" thickBot="1" x14ac:dyDescent="0.25">
      <c r="A45" s="37" t="s">
        <v>21</v>
      </c>
      <c r="B45" s="38"/>
      <c r="C45" s="38"/>
      <c r="D45" s="38"/>
      <c r="E45" s="38"/>
      <c r="F45" s="38"/>
      <c r="G45" s="39"/>
    </row>
    <row r="46" spans="1:7" ht="15" x14ac:dyDescent="0.25">
      <c r="A46" s="16" t="s">
        <v>17</v>
      </c>
      <c r="B46" s="100" t="e">
        <f>IF(AND(B34&gt;=-B40,(B34&lt;=B40)),"passa teste","reprovado")</f>
        <v>#DIV/0!</v>
      </c>
      <c r="C46" s="100"/>
      <c r="D46" s="100" t="e">
        <f>IF(AND(D34&gt;=-D40,(D34&lt;=D40)),"passa teste","reprovado")</f>
        <v>#DIV/0!</v>
      </c>
      <c r="E46" s="100"/>
      <c r="F46" s="100" t="e">
        <f>IF(AND(F34&gt;=-F40,(F34&lt;=F40)),"passa teste","reprovado")</f>
        <v>#DIV/0!</v>
      </c>
      <c r="G46" s="101"/>
    </row>
    <row r="47" spans="1:7" ht="15.75" thickBot="1" x14ac:dyDescent="0.3">
      <c r="A47" s="15" t="s">
        <v>18</v>
      </c>
      <c r="B47" s="75" t="e">
        <f>IF(AND(B36&gt;=-B42,(B36&lt;=B42)),"passa teste","reprovado")</f>
        <v>#DIV/0!</v>
      </c>
      <c r="C47" s="75"/>
      <c r="D47" s="75" t="e">
        <f>IF(AND(D36&gt;=-D42,(D36&lt;=D42)),"passa teste","reprovado")</f>
        <v>#DIV/0!</v>
      </c>
      <c r="E47" s="75"/>
      <c r="F47" s="75" t="e">
        <f>IF(AND(F36&gt;=-F42,(F36&lt;=F42)),"passa teste","reprovado")</f>
        <v>#DIV/0!</v>
      </c>
      <c r="G47" s="76"/>
    </row>
    <row r="48" spans="1:7" ht="15" x14ac:dyDescent="0.25">
      <c r="A48" s="3"/>
      <c r="B48" s="3"/>
      <c r="C48" s="3"/>
      <c r="D48" s="3"/>
      <c r="E48" s="3"/>
      <c r="F48" s="3"/>
      <c r="G48" s="3"/>
    </row>
    <row r="49" spans="1:7" ht="15" x14ac:dyDescent="0.25">
      <c r="A49" s="20" t="s">
        <v>34</v>
      </c>
      <c r="B49" s="21"/>
      <c r="C49" s="22"/>
      <c r="D49" s="23" t="s">
        <v>58</v>
      </c>
      <c r="E49" s="24"/>
      <c r="F49" s="24"/>
      <c r="G49" s="25"/>
    </row>
    <row r="50" spans="1:7" ht="15" x14ac:dyDescent="0.25">
      <c r="A50" s="4"/>
      <c r="B50" s="4"/>
      <c r="C50" s="4"/>
      <c r="D50" s="4"/>
      <c r="E50" s="4"/>
      <c r="F50" s="4"/>
      <c r="G50" s="4"/>
    </row>
  </sheetData>
  <sheetProtection sheet="1" objects="1" scenarios="1" selectLockedCells="1"/>
  <mergeCells count="105">
    <mergeCell ref="A1:G1"/>
    <mergeCell ref="A3:D5"/>
    <mergeCell ref="E3:G5"/>
    <mergeCell ref="A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H10:M10"/>
    <mergeCell ref="B11:C11"/>
    <mergeCell ref="D11:E11"/>
    <mergeCell ref="F11:G11"/>
    <mergeCell ref="B12:C12"/>
    <mergeCell ref="A14:G14"/>
    <mergeCell ref="D12:E12"/>
    <mergeCell ref="F12:G12"/>
    <mergeCell ref="B15:C15"/>
    <mergeCell ref="D15:E15"/>
    <mergeCell ref="F15:G15"/>
    <mergeCell ref="B16:C16"/>
    <mergeCell ref="D16:E16"/>
    <mergeCell ref="F16:G16"/>
    <mergeCell ref="A18:G18"/>
    <mergeCell ref="A19:A20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A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A49:C49"/>
    <mergeCell ref="D49:G49"/>
    <mergeCell ref="A45:G45"/>
    <mergeCell ref="B46:C46"/>
    <mergeCell ref="D46:E46"/>
    <mergeCell ref="F46:G46"/>
    <mergeCell ref="B47:C47"/>
    <mergeCell ref="D47:E47"/>
    <mergeCell ref="F47:G47"/>
  </mergeCells>
  <conditionalFormatting sqref="B46:C47">
    <cfRule type="cellIs" dxfId="1" priority="2" stopIfTrue="1" operator="equal">
      <formula>"reprovado"</formula>
    </cfRule>
  </conditionalFormatting>
  <conditionalFormatting sqref="D46:G47">
    <cfRule type="cellIs" dxfId="0" priority="1" stopIfTrue="1" operator="equal">
      <formula>"reprovado"</formula>
    </cfRule>
  </conditionalFormatting>
  <pageMargins left="0.45" right="0.46" top="0.63" bottom="0.69" header="0.49212598499999999" footer="0.49212598499999999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100</vt:lpstr>
      <vt:lpstr>200</vt:lpstr>
      <vt:lpstr>1000</vt:lpstr>
      <vt:lpstr>5000</vt:lpstr>
      <vt:lpstr>10000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Rey Silva</dc:creator>
  <cp:lastModifiedBy>Daniela Rey Silva</cp:lastModifiedBy>
  <cp:lastPrinted>2013-02-20T18:21:06Z</cp:lastPrinted>
  <dcterms:created xsi:type="dcterms:W3CDTF">2004-12-07T17:35:22Z</dcterms:created>
  <dcterms:modified xsi:type="dcterms:W3CDTF">2015-03-19T17:28:36Z</dcterms:modified>
</cp:coreProperties>
</file>