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8.xml" ContentType="application/vnd.ms-excel.controlproperties+xml"/>
  <Override PartName="/xl/drawings/drawing3.xml" ContentType="application/vnd.openxmlformats-officedocument.drawing+xml"/>
  <Override PartName="/xl/ctrlProps/ctrlProp1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showSheetTabs="0" xWindow="7605" yWindow="690" windowWidth="11475" windowHeight="4755"/>
  </bookViews>
  <sheets>
    <sheet name="AnaliseTorio" sheetId="15" r:id="rId1"/>
    <sheet name="BDVidrarias" sheetId="5" r:id="rId2"/>
    <sheet name="BDEquipamentos" sheetId="6" r:id="rId3"/>
    <sheet name="BDMicropipetas" sheetId="32" r:id="rId4"/>
  </sheets>
  <definedNames>
    <definedName name="_xlnm.Print_Area" localSheetId="0">AnaliseTorio!$A$1:$P$162</definedName>
    <definedName name="Equipamentos">BDEquipamentos!$A$2:$E$100</definedName>
    <definedName name="MicroPipeta">BDMicropipetas!$A$2:$F$30</definedName>
    <definedName name="Responsaveis">#REF!</definedName>
    <definedName name="Solucoes">#REF!</definedName>
    <definedName name="TH">#REF!</definedName>
    <definedName name="_xlnm.Print_Titles" localSheetId="0">AnaliseTorio!$1:$4</definedName>
    <definedName name="VIDRARIAS">BDVidrarias!$A$2:$E$609</definedName>
  </definedNames>
  <calcPr calcId="145621"/>
</workbook>
</file>

<file path=xl/calcChain.xml><?xml version="1.0" encoding="utf-8"?>
<calcChain xmlns="http://schemas.openxmlformats.org/spreadsheetml/2006/main">
  <c r="D160" i="15" l="1"/>
  <c r="D161" i="15"/>
  <c r="D162" i="15"/>
  <c r="J71" i="15" l="1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70" i="15"/>
  <c r="D10" i="15"/>
  <c r="D11" i="15"/>
  <c r="D12" i="15"/>
  <c r="D13" i="15"/>
  <c r="D14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G108" i="15"/>
  <c r="E108" i="15"/>
  <c r="G74" i="15" l="1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73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71" i="15"/>
  <c r="E70" i="15"/>
  <c r="A123" i="15" l="1"/>
  <c r="A124" i="15"/>
  <c r="A141" i="15" l="1"/>
  <c r="A142" i="15"/>
  <c r="A143" i="15"/>
  <c r="E62" i="15" l="1"/>
  <c r="D62" i="15"/>
  <c r="C62" i="15"/>
  <c r="B62" i="15"/>
  <c r="H74" i="15" l="1"/>
  <c r="H75" i="15"/>
  <c r="H76" i="15"/>
  <c r="H77" i="15"/>
  <c r="H78" i="15"/>
  <c r="H79" i="15"/>
  <c r="H80" i="15"/>
  <c r="H81" i="15"/>
  <c r="H82" i="15"/>
  <c r="H83" i="15"/>
  <c r="H84" i="15"/>
  <c r="H85" i="15"/>
  <c r="H86" i="15"/>
  <c r="A122" i="15" l="1"/>
  <c r="G70" i="15" l="1"/>
  <c r="A162" i="15" l="1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1" i="15"/>
  <c r="F10" i="15" l="1"/>
  <c r="L62" i="15" s="1"/>
  <c r="P107" i="15" l="1"/>
  <c r="P103" i="15"/>
  <c r="P99" i="15"/>
  <c r="P95" i="15"/>
  <c r="P91" i="15"/>
  <c r="P87" i="15"/>
  <c r="P83" i="15"/>
  <c r="P79" i="15"/>
  <c r="P75" i="15"/>
  <c r="P108" i="15"/>
  <c r="P104" i="15"/>
  <c r="P100" i="15"/>
  <c r="P96" i="15"/>
  <c r="P92" i="15"/>
  <c r="P88" i="15"/>
  <c r="P84" i="15"/>
  <c r="P80" i="15"/>
  <c r="P76" i="15"/>
  <c r="P72" i="15"/>
  <c r="P105" i="15"/>
  <c r="P101" i="15"/>
  <c r="P97" i="15"/>
  <c r="P93" i="15"/>
  <c r="P89" i="15"/>
  <c r="P85" i="15"/>
  <c r="P81" i="15"/>
  <c r="P77" i="15"/>
  <c r="P73" i="15"/>
  <c r="P106" i="15"/>
  <c r="P102" i="15"/>
  <c r="P98" i="15"/>
  <c r="P94" i="15"/>
  <c r="P90" i="15"/>
  <c r="P86" i="15"/>
  <c r="P82" i="15"/>
  <c r="P78" i="15"/>
  <c r="P74" i="15"/>
  <c r="P71" i="15"/>
  <c r="E61" i="15"/>
  <c r="D61" i="15"/>
  <c r="C61" i="15"/>
  <c r="E60" i="15"/>
  <c r="D60" i="15"/>
  <c r="C60" i="15"/>
  <c r="B61" i="15"/>
  <c r="B60" i="15"/>
  <c r="F11" i="15"/>
  <c r="F12" i="15"/>
  <c r="F13" i="15"/>
  <c r="F14" i="15"/>
  <c r="K71" i="15"/>
  <c r="K72" i="15"/>
  <c r="K73" i="15"/>
  <c r="K74" i="15"/>
  <c r="K75" i="15"/>
  <c r="K70" i="15"/>
  <c r="G71" i="15"/>
  <c r="H71" i="15"/>
  <c r="G72" i="15"/>
  <c r="H72" i="15"/>
  <c r="H73" i="15"/>
  <c r="H70" i="15"/>
  <c r="G22" i="15" l="1"/>
  <c r="G25" i="15"/>
  <c r="G23" i="15"/>
  <c r="M74" i="15" l="1"/>
  <c r="D125" i="15" s="1"/>
  <c r="M78" i="15"/>
  <c r="D129" i="15" s="1"/>
  <c r="M82" i="15"/>
  <c r="D133" i="15" s="1"/>
  <c r="M87" i="15"/>
  <c r="D138" i="15" s="1"/>
  <c r="M91" i="15"/>
  <c r="D142" i="15" s="1"/>
  <c r="M95" i="15"/>
  <c r="D146" i="15" s="1"/>
  <c r="M99" i="15"/>
  <c r="D150" i="15" s="1"/>
  <c r="M103" i="15"/>
  <c r="D154" i="15" s="1"/>
  <c r="M107" i="15"/>
  <c r="D158" i="15" s="1"/>
  <c r="M81" i="15"/>
  <c r="D132" i="15" s="1"/>
  <c r="M86" i="15"/>
  <c r="D137" i="15" s="1"/>
  <c r="M98" i="15"/>
  <c r="D149" i="15" s="1"/>
  <c r="M72" i="15"/>
  <c r="D123" i="15" s="1"/>
  <c r="M76" i="15"/>
  <c r="D127" i="15" s="1"/>
  <c r="M80" i="15"/>
  <c r="D131" i="15" s="1"/>
  <c r="M85" i="15"/>
  <c r="D136" i="15" s="1"/>
  <c r="M89" i="15"/>
  <c r="D140" i="15" s="1"/>
  <c r="M93" i="15"/>
  <c r="D144" i="15" s="1"/>
  <c r="M97" i="15"/>
  <c r="D148" i="15" s="1"/>
  <c r="M101" i="15"/>
  <c r="D152" i="15" s="1"/>
  <c r="M105" i="15"/>
  <c r="D156" i="15" s="1"/>
  <c r="M71" i="15"/>
  <c r="B122" i="15" s="1"/>
  <c r="M73" i="15"/>
  <c r="D124" i="15" s="1"/>
  <c r="M94" i="15"/>
  <c r="D145" i="15" s="1"/>
  <c r="M106" i="15"/>
  <c r="D157" i="15" s="1"/>
  <c r="M75" i="15"/>
  <c r="D126" i="15" s="1"/>
  <c r="M79" i="15"/>
  <c r="D130" i="15" s="1"/>
  <c r="M84" i="15"/>
  <c r="D135" i="15" s="1"/>
  <c r="M88" i="15"/>
  <c r="D139" i="15" s="1"/>
  <c r="M92" i="15"/>
  <c r="D143" i="15" s="1"/>
  <c r="M96" i="15"/>
  <c r="D147" i="15" s="1"/>
  <c r="M100" i="15"/>
  <c r="D151" i="15" s="1"/>
  <c r="M104" i="15"/>
  <c r="D155" i="15" s="1"/>
  <c r="M108" i="15"/>
  <c r="B162" i="15" s="1"/>
  <c r="M77" i="15"/>
  <c r="D128" i="15" s="1"/>
  <c r="M90" i="15"/>
  <c r="D141" i="15" s="1"/>
  <c r="M102" i="15"/>
  <c r="D153" i="15" s="1"/>
  <c r="M83" i="15"/>
  <c r="D134" i="15" s="1"/>
  <c r="M70" i="15"/>
  <c r="N70" i="15" s="1"/>
  <c r="H137" i="15"/>
  <c r="B157" i="15" l="1"/>
  <c r="H156" i="15"/>
  <c r="B160" i="15"/>
  <c r="N107" i="15"/>
  <c r="H149" i="15"/>
  <c r="B135" i="15"/>
  <c r="B136" i="15"/>
  <c r="F158" i="15"/>
  <c r="B121" i="15"/>
  <c r="N108" i="15"/>
  <c r="D159" i="15"/>
  <c r="H162" i="15"/>
  <c r="F152" i="15"/>
  <c r="B151" i="15"/>
  <c r="H155" i="15"/>
  <c r="H152" i="15"/>
  <c r="F145" i="15"/>
  <c r="F142" i="15"/>
  <c r="H142" i="15"/>
  <c r="B142" i="15"/>
  <c r="F154" i="15"/>
  <c r="H151" i="15"/>
  <c r="F153" i="15"/>
  <c r="H150" i="15"/>
  <c r="B149" i="15"/>
  <c r="N96" i="15"/>
  <c r="N93" i="15"/>
  <c r="F148" i="15"/>
  <c r="B159" i="15"/>
  <c r="N105" i="15"/>
  <c r="N74" i="15"/>
  <c r="F131" i="15"/>
  <c r="B130" i="15"/>
  <c r="F132" i="15"/>
  <c r="F127" i="15"/>
  <c r="H140" i="15"/>
  <c r="H133" i="15"/>
  <c r="F126" i="15"/>
  <c r="F139" i="15"/>
  <c r="N72" i="15"/>
  <c r="F121" i="15"/>
  <c r="B155" i="15"/>
  <c r="N100" i="15"/>
  <c r="F160" i="15"/>
  <c r="N85" i="15"/>
  <c r="N86" i="15"/>
  <c r="H135" i="15"/>
  <c r="F161" i="15"/>
  <c r="H136" i="15"/>
  <c r="B161" i="15"/>
  <c r="H160" i="15"/>
  <c r="F136" i="15"/>
  <c r="F162" i="15"/>
  <c r="F137" i="15"/>
  <c r="N91" i="15"/>
  <c r="N101" i="15"/>
  <c r="N84" i="15"/>
  <c r="B152" i="15"/>
  <c r="B156" i="15"/>
  <c r="H154" i="15"/>
  <c r="H157" i="15"/>
  <c r="B158" i="15"/>
  <c r="H159" i="15"/>
  <c r="F156" i="15"/>
  <c r="F157" i="15"/>
  <c r="H158" i="15"/>
  <c r="B153" i="15"/>
  <c r="N102" i="15"/>
  <c r="B145" i="15"/>
  <c r="F155" i="15"/>
  <c r="F135" i="15"/>
  <c r="H161" i="15"/>
  <c r="B154" i="15"/>
  <c r="N106" i="15"/>
  <c r="B150" i="15"/>
  <c r="N103" i="15"/>
  <c r="N98" i="15"/>
  <c r="N104" i="15"/>
  <c r="B137" i="15"/>
  <c r="N99" i="15"/>
  <c r="F159" i="15"/>
  <c r="H153" i="15"/>
  <c r="N94" i="15" l="1"/>
  <c r="F147" i="15"/>
  <c r="F151" i="15"/>
  <c r="N97" i="15"/>
  <c r="N95" i="15"/>
  <c r="F149" i="15"/>
  <c r="B148" i="15"/>
  <c r="H148" i="15"/>
  <c r="H145" i="15"/>
  <c r="H147" i="15"/>
  <c r="F150" i="15"/>
  <c r="F144" i="15"/>
  <c r="H141" i="15"/>
  <c r="B141" i="15"/>
  <c r="F141" i="15"/>
  <c r="H143" i="15"/>
  <c r="B143" i="15"/>
  <c r="F143" i="15"/>
  <c r="H144" i="15"/>
  <c r="B147" i="15"/>
  <c r="H146" i="15"/>
  <c r="B131" i="15"/>
  <c r="H130" i="15"/>
  <c r="B132" i="15"/>
  <c r="N80" i="15"/>
  <c r="H132" i="15"/>
  <c r="N81" i="15"/>
  <c r="H131" i="15"/>
  <c r="N76" i="15"/>
  <c r="B127" i="15"/>
  <c r="H125" i="15"/>
  <c r="B125" i="15"/>
  <c r="N79" i="15"/>
  <c r="F130" i="15"/>
  <c r="H127" i="15"/>
  <c r="F125" i="15"/>
  <c r="N92" i="15"/>
  <c r="H128" i="15"/>
  <c r="B128" i="15"/>
  <c r="H138" i="15"/>
  <c r="N87" i="15"/>
  <c r="B134" i="15"/>
  <c r="B139" i="15"/>
  <c r="N89" i="15"/>
  <c r="N75" i="15"/>
  <c r="F140" i="15"/>
  <c r="F138" i="15"/>
  <c r="B140" i="15"/>
  <c r="B138" i="15"/>
  <c r="N82" i="15"/>
  <c r="F133" i="15"/>
  <c r="F146" i="15"/>
  <c r="F128" i="15"/>
  <c r="N90" i="15"/>
  <c r="B146" i="15"/>
  <c r="H134" i="15"/>
  <c r="F134" i="15"/>
  <c r="N83" i="15"/>
  <c r="N78" i="15"/>
  <c r="F129" i="15"/>
  <c r="H129" i="15"/>
  <c r="B129" i="15"/>
  <c r="H126" i="15"/>
  <c r="B126" i="15"/>
  <c r="B144" i="15"/>
  <c r="B133" i="15"/>
  <c r="N77" i="15"/>
  <c r="H139" i="15"/>
  <c r="N88" i="15"/>
  <c r="N73" i="15"/>
  <c r="B124" i="15"/>
  <c r="H124" i="15"/>
  <c r="F124" i="15"/>
  <c r="B123" i="15"/>
  <c r="F123" i="15"/>
  <c r="H123" i="15"/>
  <c r="D122" i="15"/>
  <c r="H122" i="15"/>
  <c r="N71" i="15"/>
  <c r="F122" i="15"/>
</calcChain>
</file>

<file path=xl/sharedStrings.xml><?xml version="1.0" encoding="utf-8"?>
<sst xmlns="http://schemas.openxmlformats.org/spreadsheetml/2006/main" count="1311" uniqueCount="555">
  <si>
    <t>Data:</t>
  </si>
  <si>
    <t>Reagente</t>
  </si>
  <si>
    <t>mL</t>
  </si>
  <si>
    <t>Quantidade</t>
  </si>
  <si>
    <t>Unidade</t>
  </si>
  <si>
    <t>Marca</t>
  </si>
  <si>
    <t>Lote</t>
  </si>
  <si>
    <t>Validade</t>
  </si>
  <si>
    <t>Material</t>
  </si>
  <si>
    <t>Validade da calibração</t>
  </si>
  <si>
    <t>Volume Corrigido (mL)</t>
  </si>
  <si>
    <t>Incerteza Expandida (mL)</t>
  </si>
  <si>
    <t>Equipamento</t>
  </si>
  <si>
    <t>RM</t>
  </si>
  <si>
    <t>Número de série</t>
  </si>
  <si>
    <t>Código</t>
  </si>
  <si>
    <t>Volume Corrigido</t>
  </si>
  <si>
    <t>Incerteza Expandida</t>
  </si>
  <si>
    <t>Validade Calibração</t>
  </si>
  <si>
    <t>Pipeta 1 mL</t>
  </si>
  <si>
    <t>31/12/2011</t>
  </si>
  <si>
    <t>MARCA</t>
  </si>
  <si>
    <t>N° SÉRIE</t>
  </si>
  <si>
    <t>Val. Calibração</t>
  </si>
  <si>
    <t>Espect. de Absorção Atômica 220 FS</t>
  </si>
  <si>
    <t>Varian</t>
  </si>
  <si>
    <t>EL00033354</t>
  </si>
  <si>
    <t>3446 a</t>
  </si>
  <si>
    <t>Gerador de hidretos VGA 77</t>
  </si>
  <si>
    <t>EL00033108</t>
  </si>
  <si>
    <t>3446 b</t>
  </si>
  <si>
    <t>Forno de Grafite GTA 110</t>
  </si>
  <si>
    <t>EL00033161</t>
  </si>
  <si>
    <t>Espectrômetro de Plasma-ICP</t>
  </si>
  <si>
    <t>EL05024005</t>
  </si>
  <si>
    <t>Sistema puificador de água - Milli-Q</t>
  </si>
  <si>
    <t>Millipore</t>
  </si>
  <si>
    <t>Gradiente</t>
  </si>
  <si>
    <t>Fluorímetro</t>
  </si>
  <si>
    <t>Jarrell Ash</t>
  </si>
  <si>
    <t>---</t>
  </si>
  <si>
    <t>Condutivímetro de bancada</t>
  </si>
  <si>
    <t>Tecnopon</t>
  </si>
  <si>
    <t>8040/709</t>
  </si>
  <si>
    <t>Espect. de Raio-X, ZSX mini II</t>
  </si>
  <si>
    <t>Rigaku</t>
  </si>
  <si>
    <t>CR05038</t>
  </si>
  <si>
    <t>Espect. UV/VIS, Cary 50 Conc</t>
  </si>
  <si>
    <t>Espect. de Plasma-ICP, Atomcomp</t>
  </si>
  <si>
    <t>Balança semi analítica – BG 2000</t>
  </si>
  <si>
    <t>Gehaka</t>
  </si>
  <si>
    <t>Balança semi analítica</t>
  </si>
  <si>
    <t>Marte</t>
  </si>
  <si>
    <t>pHmetro/analisador de íons – DM 21</t>
  </si>
  <si>
    <t>Digimed</t>
  </si>
  <si>
    <t>pHgômetro</t>
  </si>
  <si>
    <t>Metron</t>
  </si>
  <si>
    <t>Forno/Mufla</t>
  </si>
  <si>
    <t>Quimis</t>
  </si>
  <si>
    <t>Estufa</t>
  </si>
  <si>
    <t>Digestor de Microondas</t>
  </si>
  <si>
    <t>Ethos</t>
  </si>
  <si>
    <t>Milestone</t>
  </si>
  <si>
    <t>Condutivímetro portátil – modelo 936</t>
  </si>
  <si>
    <t>Homis</t>
  </si>
  <si>
    <t>Q101280</t>
  </si>
  <si>
    <t>Prensa / Raio-X</t>
  </si>
  <si>
    <t>Herzog</t>
  </si>
  <si>
    <t>Balança semi analítica Ohaus</t>
  </si>
  <si>
    <t>Ohaus</t>
  </si>
  <si>
    <t>Balança semi analítica Quimis</t>
  </si>
  <si>
    <t>Balança semi analítica Gehaka</t>
  </si>
  <si>
    <t>Balança de precisão analítica - 2462</t>
  </si>
  <si>
    <t>Sartorius</t>
  </si>
  <si>
    <t>Balança de precisão analítica - 2492</t>
  </si>
  <si>
    <t>Balança de precisão analítica</t>
  </si>
  <si>
    <t>Scientech</t>
  </si>
  <si>
    <t>Aparelho de fusão / Raio - X</t>
  </si>
  <si>
    <t>Claisse Fluxi</t>
  </si>
  <si>
    <t>98042-17</t>
  </si>
  <si>
    <t>REAGENTES</t>
  </si>
  <si>
    <t>EQUIPAMENTOS</t>
  </si>
  <si>
    <t>Pipeta 2 mL</t>
  </si>
  <si>
    <t>Pipeta 3 mL</t>
  </si>
  <si>
    <t>Pipeta 4 mL</t>
  </si>
  <si>
    <t>Pipeta 5 mL</t>
  </si>
  <si>
    <t>Pipeta 10 mL</t>
  </si>
  <si>
    <t>Pipeta 15 mL</t>
  </si>
  <si>
    <t>Pipeta 20 mL</t>
  </si>
  <si>
    <t>Pipeta 25 mL</t>
  </si>
  <si>
    <t>Pipeta 50 mL</t>
  </si>
  <si>
    <t>Balão 25 mL</t>
  </si>
  <si>
    <t>Balão 50 mL</t>
  </si>
  <si>
    <t>Balão 100 mL</t>
  </si>
  <si>
    <t>Balão 200 mL</t>
  </si>
  <si>
    <t>Balão 250 mL</t>
  </si>
  <si>
    <t>Balão 500 mL</t>
  </si>
  <si>
    <t>Balão 1000 mL</t>
  </si>
  <si>
    <t>Água</t>
  </si>
  <si>
    <t>Ácido Bórico 4%</t>
  </si>
  <si>
    <t>Ácido Oxálico 5%</t>
  </si>
  <si>
    <t>Ácido Ascórbico 10%</t>
  </si>
  <si>
    <t>PADRÕES</t>
  </si>
  <si>
    <t>Ponto</t>
  </si>
  <si>
    <t>Ident. Vidraria</t>
  </si>
  <si>
    <r>
      <t>r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 xml:space="preserve"> Curva</t>
    </r>
  </si>
  <si>
    <t>Coef. Angular</t>
  </si>
  <si>
    <t>Coef. Linear</t>
  </si>
  <si>
    <t>Ac. Nítrico Conc.</t>
  </si>
  <si>
    <t>Ac. Perclórico Conc.</t>
  </si>
  <si>
    <t>Peróxido de Hidrogênio</t>
  </si>
  <si>
    <t>TOPO</t>
  </si>
  <si>
    <t>Ac. Nítrico Isento NO2</t>
  </si>
  <si>
    <t>Ácido Clorídrico Conc.</t>
  </si>
  <si>
    <t>Árzenazo 0,06%</t>
  </si>
  <si>
    <t>qsp 25</t>
  </si>
  <si>
    <t>Identificação da amostra</t>
  </si>
  <si>
    <t>Preparação da amostra (evaporação em chapa)</t>
  </si>
  <si>
    <t>Alíquota de amostra concentrada</t>
  </si>
  <si>
    <t>Abs.</t>
  </si>
  <si>
    <t>Índice Padrões</t>
  </si>
  <si>
    <t>Índice Equipamentos</t>
  </si>
  <si>
    <t>Índice Aliquota Secagem</t>
  </si>
  <si>
    <t>Índice Aliquota Analise</t>
  </si>
  <si>
    <t>N</t>
  </si>
  <si>
    <t>S</t>
  </si>
  <si>
    <t>Alíquota p/ secagem (mL)</t>
  </si>
  <si>
    <t>Amostra concentrada (S/N)?</t>
  </si>
  <si>
    <t>PLANILHA PARA VISUALIZAÇÃO DE RESULTADOS</t>
  </si>
  <si>
    <t>Id. Amostra</t>
  </si>
  <si>
    <t>Incert. mg/L</t>
  </si>
  <si>
    <t xml:space="preserve"> </t>
  </si>
  <si>
    <t>Pipeta 1ml</t>
  </si>
  <si>
    <t>Pip.1</t>
  </si>
  <si>
    <t>Pip.2</t>
  </si>
  <si>
    <t>Pip.3</t>
  </si>
  <si>
    <t>Pip.4</t>
  </si>
  <si>
    <t>Pip.5</t>
  </si>
  <si>
    <t>Pipeta 2ml</t>
  </si>
  <si>
    <t>Pipeta 3ml</t>
  </si>
  <si>
    <t>Pipeta 4ml</t>
  </si>
  <si>
    <t>Pipeta 5ml</t>
  </si>
  <si>
    <t>Pipeta 10ml</t>
  </si>
  <si>
    <t>Pipeta 15ml</t>
  </si>
  <si>
    <t>Pipeta 20ml</t>
  </si>
  <si>
    <t>Pip.10</t>
  </si>
  <si>
    <t>Pip.15</t>
  </si>
  <si>
    <t>Pip.20</t>
  </si>
  <si>
    <t>Branco da análise</t>
  </si>
  <si>
    <t xml:space="preserve">Limites </t>
  </si>
  <si>
    <t>-</t>
  </si>
  <si>
    <t>Limite de Quantif. (mg/L)</t>
  </si>
  <si>
    <t>Incerteza mg/L</t>
  </si>
  <si>
    <t>Vetec</t>
  </si>
  <si>
    <t>Proquimos</t>
  </si>
  <si>
    <t>JTBaker</t>
  </si>
  <si>
    <t>B07C21</t>
  </si>
  <si>
    <t>Incert. Bq/L</t>
  </si>
  <si>
    <t>Diluicao</t>
  </si>
  <si>
    <t>Reagentes</t>
  </si>
  <si>
    <t>Merck</t>
  </si>
  <si>
    <t>Sol. Utilizada (concent. Nominal)</t>
  </si>
  <si>
    <t>ALR 6253/11</t>
  </si>
  <si>
    <t>ALR 6254/11</t>
  </si>
  <si>
    <t>ALR 6255/11</t>
  </si>
  <si>
    <t>ALR 6256/11</t>
  </si>
  <si>
    <t>ALR 6257/11</t>
  </si>
  <si>
    <t>ALR 6258/11</t>
  </si>
  <si>
    <t>ALR 6259/11</t>
  </si>
  <si>
    <t>ALR 6260/11</t>
  </si>
  <si>
    <t>ALR 6268/11</t>
  </si>
  <si>
    <t>ALR 6269/11</t>
  </si>
  <si>
    <t>ALR 6270/11</t>
  </si>
  <si>
    <t>ALR 6271/11</t>
  </si>
  <si>
    <t>ALR 6272/11</t>
  </si>
  <si>
    <t>ALR 6273/11</t>
  </si>
  <si>
    <t>ALR 6274/11</t>
  </si>
  <si>
    <t>ALR 6275/11</t>
  </si>
  <si>
    <t>ALR 6276/11</t>
  </si>
  <si>
    <t>ALR 6277/11</t>
  </si>
  <si>
    <t>ALR 6278/11</t>
  </si>
  <si>
    <t>ALR 6279/11</t>
  </si>
  <si>
    <t>ALR 6280/11</t>
  </si>
  <si>
    <t>ALR 6281/11</t>
  </si>
  <si>
    <t>ALR 6282/11</t>
  </si>
  <si>
    <t>ALR 6283/11</t>
  </si>
  <si>
    <t>ALR 6284/11</t>
  </si>
  <si>
    <t>ALR 6285/11</t>
  </si>
  <si>
    <t>ALR 6286/11</t>
  </si>
  <si>
    <t>ALR 6287/11</t>
  </si>
  <si>
    <t>ALR 6288/11</t>
  </si>
  <si>
    <t>ALR 6289/11</t>
  </si>
  <si>
    <t>ALR 6290/11</t>
  </si>
  <si>
    <t>ALR 6291/11</t>
  </si>
  <si>
    <t>ALR 6292/22</t>
  </si>
  <si>
    <t>ALR 6293/11</t>
  </si>
  <si>
    <t>ALR 6294/11</t>
  </si>
  <si>
    <t>ALR 6295/11</t>
  </si>
  <si>
    <t>ALR 6296/11</t>
  </si>
  <si>
    <t>ALR 6297/11</t>
  </si>
  <si>
    <t>ALR 6298/11</t>
  </si>
  <si>
    <t>ALR 6299/11</t>
  </si>
  <si>
    <t>ALR 6300/11</t>
  </si>
  <si>
    <t>ALR 6301/11</t>
  </si>
  <si>
    <t>ALR 6302/11</t>
  </si>
  <si>
    <t>ALR 6303/11</t>
  </si>
  <si>
    <t>ALR 6304/11</t>
  </si>
  <si>
    <t>ALR 6305/11</t>
  </si>
  <si>
    <t>ALR 6306/11</t>
  </si>
  <si>
    <t>ALR 6307/11</t>
  </si>
  <si>
    <t>ALR 6308/11</t>
  </si>
  <si>
    <t>ALR 6309/11</t>
  </si>
  <si>
    <t>ALR 6310/11</t>
  </si>
  <si>
    <t>ALR 6311/11</t>
  </si>
  <si>
    <t>ALR 6312/11</t>
  </si>
  <si>
    <t>ALR 6313/11</t>
  </si>
  <si>
    <t>ALR 6314/11</t>
  </si>
  <si>
    <t>ALR 6315/11</t>
  </si>
  <si>
    <t>ALR 6316/11</t>
  </si>
  <si>
    <t>ALR 6317/11</t>
  </si>
  <si>
    <t>ALR 6318/11</t>
  </si>
  <si>
    <t>ALR 6319/11</t>
  </si>
  <si>
    <t>ALR 6320/11</t>
  </si>
  <si>
    <t>ALR 6321/11</t>
  </si>
  <si>
    <t>ALR 6322/11</t>
  </si>
  <si>
    <t>ALR 6323/11</t>
  </si>
  <si>
    <t>ALR 6324/11</t>
  </si>
  <si>
    <t>ALR 6325/11</t>
  </si>
  <si>
    <t>ALR 6326/11</t>
  </si>
  <si>
    <t>ALR 6327/11</t>
  </si>
  <si>
    <t>ALR 6328/11</t>
  </si>
  <si>
    <t>ALR 6329/11</t>
  </si>
  <si>
    <t>ALR 6330/11</t>
  </si>
  <si>
    <t>ALR 6331/11</t>
  </si>
  <si>
    <t>ALR 6332/11</t>
  </si>
  <si>
    <t>ALR 6333/11</t>
  </si>
  <si>
    <t>ALR 6334/11</t>
  </si>
  <si>
    <t>ALR 6335/11</t>
  </si>
  <si>
    <t>ALR 6336/11</t>
  </si>
  <si>
    <t>ALR 6452/11</t>
  </si>
  <si>
    <t>ALR 6453/11</t>
  </si>
  <si>
    <t>ALR 6454/11</t>
  </si>
  <si>
    <t>ALR 6455/11</t>
  </si>
  <si>
    <t>ALR 6456/11</t>
  </si>
  <si>
    <t>ALR 6457/11</t>
  </si>
  <si>
    <t>ALR 6337/11</t>
  </si>
  <si>
    <t>ALR 6338/11</t>
  </si>
  <si>
    <t>ALR 6339/11</t>
  </si>
  <si>
    <t>ALR 6340/11</t>
  </si>
  <si>
    <t>ALR 6341/11</t>
  </si>
  <si>
    <t>ALR 6342/11</t>
  </si>
  <si>
    <t>ALR 6343/11</t>
  </si>
  <si>
    <t>ALR 6344/11</t>
  </si>
  <si>
    <t>ALR 6345/11</t>
  </si>
  <si>
    <t>ALR 6346/11</t>
  </si>
  <si>
    <t>ALR 6347/11</t>
  </si>
  <si>
    <t>ALR 6348/11</t>
  </si>
  <si>
    <t>ALR 6349/11</t>
  </si>
  <si>
    <t>ALR 6350/11</t>
  </si>
  <si>
    <t>ALR 6351/11</t>
  </si>
  <si>
    <t>ALR 6352/11</t>
  </si>
  <si>
    <t>ALR 6353/11</t>
  </si>
  <si>
    <t>ALR 6354/11</t>
  </si>
  <si>
    <t>ALR 6355/11</t>
  </si>
  <si>
    <t>ALR 6356/11</t>
  </si>
  <si>
    <t>ALR 6357/11</t>
  </si>
  <si>
    <t>ALR 6358/11</t>
  </si>
  <si>
    <t>ALR 6359/11</t>
  </si>
  <si>
    <t>ALR 6360/11</t>
  </si>
  <si>
    <t>ALR 6361/11</t>
  </si>
  <si>
    <t>ALR 6362/11</t>
  </si>
  <si>
    <t>ALR 6363/11</t>
  </si>
  <si>
    <t>ALR 6364/11</t>
  </si>
  <si>
    <t>ALR 6365/11</t>
  </si>
  <si>
    <t>ALR 6366/11</t>
  </si>
  <si>
    <t>ALR 6367/11</t>
  </si>
  <si>
    <t>ALR 6368/11</t>
  </si>
  <si>
    <t>ALR 6369/11</t>
  </si>
  <si>
    <t>ALR 6370/11</t>
  </si>
  <si>
    <t>ALR 6371/11</t>
  </si>
  <si>
    <t>ALR 6372/11</t>
  </si>
  <si>
    <t>Pipeta 25ml</t>
  </si>
  <si>
    <t>ALR 6373/11</t>
  </si>
  <si>
    <t>ALR 6374/11</t>
  </si>
  <si>
    <t>ALR 6375/11</t>
  </si>
  <si>
    <t>ALR 6376/11</t>
  </si>
  <si>
    <t>ALR 6777/11</t>
  </si>
  <si>
    <t>ALR 6378/11</t>
  </si>
  <si>
    <t>Pipeta 50ml</t>
  </si>
  <si>
    <t>ALR 6379/11</t>
  </si>
  <si>
    <t>ALR 6380/11</t>
  </si>
  <si>
    <t>ALR 6381/11</t>
  </si>
  <si>
    <t>ALR 6382/11</t>
  </si>
  <si>
    <t>ALR 6383/11</t>
  </si>
  <si>
    <t>ALR 6384/11</t>
  </si>
  <si>
    <t>Balão 25ml</t>
  </si>
  <si>
    <t>Balão 50ml</t>
  </si>
  <si>
    <t>Balão 100ml</t>
  </si>
  <si>
    <t>Balão 200ml</t>
  </si>
  <si>
    <t>Balão 250ml</t>
  </si>
  <si>
    <t>Balão 500ml</t>
  </si>
  <si>
    <t>Balão 1000ml</t>
  </si>
  <si>
    <t>Conc. de Th na solução (mg/L)</t>
  </si>
  <si>
    <r>
      <t>Limite de deteção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g Th)</t>
    </r>
  </si>
  <si>
    <t>Th mg/L</t>
  </si>
  <si>
    <t>Th Bq/L</t>
  </si>
  <si>
    <t>Pipeta 1mL</t>
  </si>
  <si>
    <t>Pipeta 2mL</t>
  </si>
  <si>
    <t>Pipeta 3mL</t>
  </si>
  <si>
    <t>Pipeta 4mL</t>
  </si>
  <si>
    <t>Pipeta 5mL</t>
  </si>
  <si>
    <t>Pipeta 10mL</t>
  </si>
  <si>
    <t>Pipeta 15mL</t>
  </si>
  <si>
    <t>Pipeta 20mL</t>
  </si>
  <si>
    <t>Pipeta 25mL</t>
  </si>
  <si>
    <t>*Pip. 1mL*</t>
  </si>
  <si>
    <t>*Pip. 2mL*</t>
  </si>
  <si>
    <t>*Pip. 3mL*</t>
  </si>
  <si>
    <t>*Pip. 4mL*</t>
  </si>
  <si>
    <t>*Pip. 5mL*</t>
  </si>
  <si>
    <t>*Pip. 10mL*</t>
  </si>
  <si>
    <t>*Pip. 15mL*</t>
  </si>
  <si>
    <t>*Pip. 20mL*</t>
  </si>
  <si>
    <t>*Pip. 25mL*</t>
  </si>
  <si>
    <t>Pipeta 50mL</t>
  </si>
  <si>
    <t>*Pip. 50mL*</t>
  </si>
  <si>
    <t>Balão 25mL</t>
  </si>
  <si>
    <t>*Bal 25mL*</t>
  </si>
  <si>
    <t>Balão 50mL</t>
  </si>
  <si>
    <t>*Bal 50mL*</t>
  </si>
  <si>
    <t>Balão 100mL</t>
  </si>
  <si>
    <t>*Bal 100mL*</t>
  </si>
  <si>
    <t>Balão 200mL</t>
  </si>
  <si>
    <t>*Bal 200mL*</t>
  </si>
  <si>
    <t>Balão 250mL</t>
  </si>
  <si>
    <t>*Bal 250mL*</t>
  </si>
  <si>
    <t>Balão 500mL</t>
  </si>
  <si>
    <t>*Bal 500mL*</t>
  </si>
  <si>
    <t>Balão 1000mL</t>
  </si>
  <si>
    <t>*Bal 1000mL*</t>
  </si>
  <si>
    <t>Micropipeta</t>
  </si>
  <si>
    <t>*Micropipeta*</t>
  </si>
  <si>
    <t>10-100uL</t>
  </si>
  <si>
    <t>100-1000uL</t>
  </si>
  <si>
    <t>1-10mL</t>
  </si>
  <si>
    <t>Pipeta Automática</t>
  </si>
  <si>
    <t>Thermo Scientific</t>
  </si>
  <si>
    <t>Rainin</t>
  </si>
  <si>
    <t>25-5000uL</t>
  </si>
  <si>
    <t>ALR 6261/11</t>
  </si>
  <si>
    <t>ALR 6262,/11</t>
  </si>
  <si>
    <t>ALR 6263,/11</t>
  </si>
  <si>
    <t>ALR 6264,/11</t>
  </si>
  <si>
    <t>ALR 6265,/11</t>
  </si>
  <si>
    <t>ALR 6266,/11</t>
  </si>
  <si>
    <t>ALR 6267,/11</t>
  </si>
  <si>
    <t>MKB2285V</t>
  </si>
  <si>
    <t>K41417856</t>
  </si>
  <si>
    <t>K4147856</t>
  </si>
  <si>
    <t>DBR 968</t>
  </si>
  <si>
    <t>DBR 969</t>
  </si>
  <si>
    <t>R853</t>
  </si>
  <si>
    <t>R854</t>
  </si>
  <si>
    <t>R855</t>
  </si>
  <si>
    <t>R860</t>
  </si>
  <si>
    <t>R861</t>
  </si>
  <si>
    <t>R864</t>
  </si>
  <si>
    <t>R866</t>
  </si>
  <si>
    <t>R870</t>
  </si>
  <si>
    <t>R494</t>
  </si>
  <si>
    <t>R495</t>
  </si>
  <si>
    <t>R496</t>
  </si>
  <si>
    <t>R497</t>
  </si>
  <si>
    <t>R537</t>
  </si>
  <si>
    <t>R538</t>
  </si>
  <si>
    <t>R539</t>
  </si>
  <si>
    <t>R540</t>
  </si>
  <si>
    <t>R542</t>
  </si>
  <si>
    <t>R543</t>
  </si>
  <si>
    <t>R544</t>
  </si>
  <si>
    <t>R545</t>
  </si>
  <si>
    <t>R546</t>
  </si>
  <si>
    <t>R1020</t>
  </si>
  <si>
    <t>R1021</t>
  </si>
  <si>
    <t>R1022</t>
  </si>
  <si>
    <t>R1023</t>
  </si>
  <si>
    <t>R1024</t>
  </si>
  <si>
    <t>R1025</t>
  </si>
  <si>
    <t>R1026</t>
  </si>
  <si>
    <t>R1028</t>
  </si>
  <si>
    <t>R1029</t>
  </si>
  <si>
    <t>R1030</t>
  </si>
  <si>
    <t>R1031</t>
  </si>
  <si>
    <t>R1032</t>
  </si>
  <si>
    <t>R1033</t>
  </si>
  <si>
    <t>R1034</t>
  </si>
  <si>
    <t>R1036</t>
  </si>
  <si>
    <t>R1037</t>
  </si>
  <si>
    <t>R1038</t>
  </si>
  <si>
    <t>R871</t>
  </si>
  <si>
    <t>R872</t>
  </si>
  <si>
    <t>R873</t>
  </si>
  <si>
    <t>R874</t>
  </si>
  <si>
    <t>R876</t>
  </si>
  <si>
    <t>R878</t>
  </si>
  <si>
    <t>R879</t>
  </si>
  <si>
    <t>R880</t>
  </si>
  <si>
    <t>R881</t>
  </si>
  <si>
    <t>R882</t>
  </si>
  <si>
    <t>R883</t>
  </si>
  <si>
    <t>R884</t>
  </si>
  <si>
    <t>R885</t>
  </si>
  <si>
    <t>R886</t>
  </si>
  <si>
    <t>R887</t>
  </si>
  <si>
    <t>R888</t>
  </si>
  <si>
    <t>R890</t>
  </si>
  <si>
    <t>R891</t>
  </si>
  <si>
    <t>R892</t>
  </si>
  <si>
    <t>R895</t>
  </si>
  <si>
    <t>R1001</t>
  </si>
  <si>
    <t>R1002</t>
  </si>
  <si>
    <t>R1003</t>
  </si>
  <si>
    <t>R1004</t>
  </si>
  <si>
    <t>R1005</t>
  </si>
  <si>
    <t>R1007</t>
  </si>
  <si>
    <t>R1009</t>
  </si>
  <si>
    <t>R1011</t>
  </si>
  <si>
    <t>R1012</t>
  </si>
  <si>
    <t>R1013</t>
  </si>
  <si>
    <t>R965</t>
  </si>
  <si>
    <t>R966</t>
  </si>
  <si>
    <t>R967</t>
  </si>
  <si>
    <t>R968</t>
  </si>
  <si>
    <t>R969</t>
  </si>
  <si>
    <t>R970</t>
  </si>
  <si>
    <t>R971</t>
  </si>
  <si>
    <t>R973</t>
  </si>
  <si>
    <t>R975</t>
  </si>
  <si>
    <t>R976</t>
  </si>
  <si>
    <t>R977</t>
  </si>
  <si>
    <t>R978</t>
  </si>
  <si>
    <t>R979</t>
  </si>
  <si>
    <t>R980</t>
  </si>
  <si>
    <t>R982</t>
  </si>
  <si>
    <t>R983</t>
  </si>
  <si>
    <t>R984</t>
  </si>
  <si>
    <t>R985</t>
  </si>
  <si>
    <t>R987</t>
  </si>
  <si>
    <t>R989</t>
  </si>
  <si>
    <t>R990</t>
  </si>
  <si>
    <t>R991</t>
  </si>
  <si>
    <t>R992</t>
  </si>
  <si>
    <t>R993</t>
  </si>
  <si>
    <t>R994</t>
  </si>
  <si>
    <t>R995</t>
  </si>
  <si>
    <t>R996</t>
  </si>
  <si>
    <t>R998</t>
  </si>
  <si>
    <t>R999</t>
  </si>
  <si>
    <t>R1000</t>
  </si>
  <si>
    <t>R889</t>
  </si>
  <si>
    <t>R896</t>
  </si>
  <si>
    <t>R897</t>
  </si>
  <si>
    <t>R898</t>
  </si>
  <si>
    <t>R899</t>
  </si>
  <si>
    <t>R900</t>
  </si>
  <si>
    <t>R901</t>
  </si>
  <si>
    <t>R902</t>
  </si>
  <si>
    <t>R903</t>
  </si>
  <si>
    <t>R904</t>
  </si>
  <si>
    <t>R907</t>
  </si>
  <si>
    <t>R909</t>
  </si>
  <si>
    <t>R912</t>
  </si>
  <si>
    <t>R913</t>
  </si>
  <si>
    <t>R914</t>
  </si>
  <si>
    <t>R916</t>
  </si>
  <si>
    <t>R917</t>
  </si>
  <si>
    <t>R918</t>
  </si>
  <si>
    <t>R919</t>
  </si>
  <si>
    <t>R920</t>
  </si>
  <si>
    <t>R921</t>
  </si>
  <si>
    <t>R922</t>
  </si>
  <si>
    <t>R923</t>
  </si>
  <si>
    <t>R924</t>
  </si>
  <si>
    <t>R925</t>
  </si>
  <si>
    <t>R926</t>
  </si>
  <si>
    <t>R927</t>
  </si>
  <si>
    <t>R928</t>
  </si>
  <si>
    <t>R929</t>
  </si>
  <si>
    <t>R930</t>
  </si>
  <si>
    <t>R703</t>
  </si>
  <si>
    <t>R704</t>
  </si>
  <si>
    <t>R705</t>
  </si>
  <si>
    <t>R706</t>
  </si>
  <si>
    <t>R707</t>
  </si>
  <si>
    <t>R709</t>
  </si>
  <si>
    <t>R710</t>
  </si>
  <si>
    <t>R932</t>
  </si>
  <si>
    <t>R933</t>
  </si>
  <si>
    <t>R934</t>
  </si>
  <si>
    <t>R935</t>
  </si>
  <si>
    <t>R936</t>
  </si>
  <si>
    <t>R937</t>
  </si>
  <si>
    <t>R938</t>
  </si>
  <si>
    <t>R939</t>
  </si>
  <si>
    <t>R940</t>
  </si>
  <si>
    <t>R942</t>
  </si>
  <si>
    <t>R946</t>
  </si>
  <si>
    <t>R948</t>
  </si>
  <si>
    <t>R950</t>
  </si>
  <si>
    <t>R951</t>
  </si>
  <si>
    <t>R952</t>
  </si>
  <si>
    <t>R954</t>
  </si>
  <si>
    <t>R958</t>
  </si>
  <si>
    <t>R960</t>
  </si>
  <si>
    <t>R962</t>
  </si>
  <si>
    <t>R1015</t>
  </si>
  <si>
    <t>R1016</t>
  </si>
  <si>
    <t>R1017</t>
  </si>
  <si>
    <t>R1018</t>
  </si>
  <si>
    <t>Pedro</t>
  </si>
  <si>
    <t>Ident. Proveta</t>
  </si>
  <si>
    <t>Ident. Balão</t>
  </si>
  <si>
    <t>Indice Proveta</t>
  </si>
  <si>
    <t xml:space="preserve">Responsável: </t>
  </si>
  <si>
    <t>Hora início:</t>
  </si>
  <si>
    <t>Hora Fim</t>
  </si>
  <si>
    <t>SETOR QUÍMICA ANALÍTICA</t>
  </si>
  <si>
    <t>Limite de quantificação (ug Th)</t>
  </si>
  <si>
    <t>Dados Curva</t>
  </si>
  <si>
    <t>O 5428</t>
  </si>
  <si>
    <t>O 5438</t>
  </si>
  <si>
    <t>O 5451</t>
  </si>
  <si>
    <t>O 5448</t>
  </si>
  <si>
    <t>O 9527</t>
  </si>
  <si>
    <t>O 9523</t>
  </si>
  <si>
    <t>O 9570</t>
  </si>
  <si>
    <t>Proveta 1000 mL (p/1000)</t>
  </si>
  <si>
    <t>Proveta 500 mL (p/500)</t>
  </si>
  <si>
    <t>Provetas 1000</t>
  </si>
  <si>
    <t>*Provetas 1000*</t>
  </si>
  <si>
    <t>Provetas 500</t>
  </si>
  <si>
    <t>*Provetas 500*</t>
  </si>
  <si>
    <t>MRS/04</t>
  </si>
  <si>
    <t>379-A</t>
  </si>
  <si>
    <t>379-B</t>
  </si>
  <si>
    <t>Observações:</t>
  </si>
  <si>
    <t>RM 6264</t>
  </si>
  <si>
    <t>Micropipeta 5mL</t>
  </si>
  <si>
    <t>Micropipeta 10mL</t>
  </si>
  <si>
    <t>EH 66506</t>
  </si>
  <si>
    <t>PN-LAPOC-7001 - Determinação de Th em águas (FT-LAPOC-7001-13)</t>
  </si>
  <si>
    <t>CÁLCULOS PARA DETERMINAÇÃO DE TÓRIO EM ÁGUAS</t>
  </si>
  <si>
    <t>Massa (ug)</t>
  </si>
  <si>
    <t>Th 1 mg/L</t>
  </si>
  <si>
    <t>Th 2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</si>
</sst>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h:mm;@"/>
    <numFmt numFmtId="167" formatCode="0.00000"/>
    <numFmt numFmtId="168" formatCode="[$-416]mmm\-yy;@"/>
    <numFmt numFmtId="169" formatCode="#,##0.0000"/>
    <numFmt numFmtId="170" formatCode="0.000000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3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0" fillId="0" borderId="1" xfId="0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/>
    <xf numFmtId="0" fontId="9" fillId="0" borderId="3" xfId="0" applyFont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  <xf numFmtId="2" fontId="7" fillId="0" borderId="0" xfId="0" applyNumberFormat="1" applyFont="1" applyAlignment="1">
      <alignment horizontal="right" vertical="top"/>
    </xf>
    <xf numFmtId="2" fontId="7" fillId="0" borderId="0" xfId="0" applyNumberFormat="1" applyFont="1" applyAlignment="1">
      <alignment vertical="top"/>
    </xf>
    <xf numFmtId="0" fontId="9" fillId="3" borderId="3" xfId="0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</xf>
    <xf numFmtId="164" fontId="0" fillId="0" borderId="3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165" fontId="10" fillId="0" borderId="3" xfId="0" applyNumberFormat="1" applyFont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0" fontId="4" fillId="0" borderId="2" xfId="0" applyFont="1" applyBorder="1"/>
    <xf numFmtId="0" fontId="0" fillId="0" borderId="4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8" fontId="9" fillId="0" borderId="4" xfId="0" applyNumberFormat="1" applyFont="1" applyBorder="1" applyAlignment="1" applyProtection="1">
      <alignment horizontal="center"/>
      <protection locked="0"/>
    </xf>
    <xf numFmtId="168" fontId="0" fillId="0" borderId="6" xfId="0" applyNumberFormat="1" applyFont="1" applyBorder="1" applyAlignment="1" applyProtection="1">
      <alignment horizontal="center"/>
      <protection locked="0"/>
    </xf>
    <xf numFmtId="0" fontId="9" fillId="5" borderId="3" xfId="0" applyFont="1" applyFill="1" applyBorder="1" applyAlignment="1">
      <alignment horizontal="center"/>
    </xf>
    <xf numFmtId="0" fontId="0" fillId="6" borderId="3" xfId="0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" xfId="0" applyFont="1" applyFill="1" applyBorder="1" applyAlignment="1" applyProtection="1">
      <alignment horizontal="center"/>
      <protection locked="0"/>
    </xf>
    <xf numFmtId="165" fontId="0" fillId="6" borderId="3" xfId="0" applyNumberFormat="1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horizontal="center"/>
    </xf>
    <xf numFmtId="165" fontId="10" fillId="6" borderId="4" xfId="0" applyNumberFormat="1" applyFont="1" applyFill="1" applyBorder="1" applyAlignment="1" applyProtection="1">
      <alignment horizontal="center"/>
      <protection locked="0"/>
    </xf>
    <xf numFmtId="165" fontId="10" fillId="6" borderId="6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67" fontId="3" fillId="0" borderId="3" xfId="0" applyNumberFormat="1" applyFont="1" applyBorder="1" applyAlignment="1" applyProtection="1">
      <alignment horizontal="center"/>
      <protection locked="0"/>
    </xf>
    <xf numFmtId="167" fontId="0" fillId="0" borderId="3" xfId="0" applyNumberFormat="1" applyFont="1" applyBorder="1" applyAlignment="1" applyProtection="1">
      <alignment horizontal="center"/>
      <protection locked="0"/>
    </xf>
    <xf numFmtId="166" fontId="0" fillId="6" borderId="8" xfId="0" applyNumberForma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5" fontId="0" fillId="6" borderId="3" xfId="0" applyNumberFormat="1" applyFill="1" applyBorder="1" applyAlignment="1" applyProtection="1">
      <alignment horizontal="center"/>
      <protection locked="0"/>
    </xf>
    <xf numFmtId="14" fontId="0" fillId="6" borderId="8" xfId="0" applyNumberFormat="1" applyFill="1" applyBorder="1" applyAlignment="1" applyProtection="1">
      <alignment horizontal="center"/>
      <protection locked="0"/>
    </xf>
    <xf numFmtId="169" fontId="10" fillId="6" borderId="3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0" fillId="6" borderId="15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17" fillId="0" borderId="0" xfId="0" applyFont="1" applyBorder="1" applyAlignment="1">
      <alignment vertical="center" wrapText="1"/>
    </xf>
    <xf numFmtId="0" fontId="0" fillId="0" borderId="0" xfId="0" applyFont="1" applyBorder="1" applyAlignment="1"/>
    <xf numFmtId="166" fontId="0" fillId="0" borderId="0" xfId="0" applyNumberFormat="1" applyFill="1" applyBorder="1" applyAlignment="1" applyProtection="1">
      <alignment horizontal="center"/>
      <protection locked="0"/>
    </xf>
    <xf numFmtId="169" fontId="10" fillId="6" borderId="1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170" fontId="0" fillId="0" borderId="4" xfId="0" applyNumberFormat="1" applyBorder="1" applyAlignment="1" applyProtection="1">
      <alignment horizontal="center"/>
    </xf>
    <xf numFmtId="0" fontId="18" fillId="3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14" fontId="20" fillId="0" borderId="3" xfId="0" applyNumberFormat="1" applyFont="1" applyBorder="1" applyAlignment="1">
      <alignment horizontal="center" wrapText="1"/>
    </xf>
    <xf numFmtId="0" fontId="0" fillId="0" borderId="22" xfId="0" applyBorder="1" applyAlignment="1"/>
    <xf numFmtId="0" fontId="0" fillId="0" borderId="7" xfId="0" applyBorder="1" applyAlignment="1"/>
    <xf numFmtId="0" fontId="0" fillId="0" borderId="23" xfId="0" applyBorder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6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7" borderId="0" xfId="0" applyFill="1" applyAlignment="1" applyProtection="1">
      <alignment horizontal="center"/>
      <protection locked="0"/>
    </xf>
    <xf numFmtId="14" fontId="2" fillId="0" borderId="3" xfId="0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21" fillId="0" borderId="3" xfId="0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theme="5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  <color rgb="FFFFFF66"/>
      <color rgb="FFFFEDC9"/>
      <color rgb="FFD9D9FF"/>
      <color rgb="FFE7E7FF"/>
      <color rgb="FFD1D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Curva Analítica</a:t>
            </a:r>
          </a:p>
        </c:rich>
      </c:tx>
      <c:layout>
        <c:manualLayout>
          <c:xMode val="edge"/>
          <c:yMode val="edge"/>
          <c:x val="0.33212135537469745"/>
          <c:y val="5.3333333333334523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0"/>
            </c:spPr>
            <c:trendlineType val="linear"/>
            <c:dispRSqr val="0"/>
            <c:dispEq val="0"/>
          </c:trendline>
          <c:xVal>
            <c:numRef>
              <c:f>AnaliseTorio!$F$10:$F$14</c:f>
              <c:numCache>
                <c:formatCode>0,0000</c:formatCode>
                <c:ptCount val="5"/>
                <c:pt idx="0">
                  <c:v>1.0131013</c:v>
                </c:pt>
                <c:pt idx="1">
                  <c:v>1.9971997000000001</c:v>
                </c:pt>
                <c:pt idx="2">
                  <c:v>3.9790049999999999</c:v>
                </c:pt>
                <c:pt idx="3">
                  <c:v>9.9795044999999991</c:v>
                </c:pt>
                <c:pt idx="4">
                  <c:v>19.998999000000001</c:v>
                </c:pt>
              </c:numCache>
            </c:numRef>
          </c:xVal>
          <c:yVal>
            <c:numRef>
              <c:f>AnaliseTorio!$G$10:$G$14</c:f>
              <c:numCache>
                <c:formatCode>0,0000</c:formatCode>
                <c:ptCount val="5"/>
                <c:pt idx="0">
                  <c:v>1.2699999999999999E-2</c:v>
                </c:pt>
                <c:pt idx="1">
                  <c:v>2.2499999999999999E-2</c:v>
                </c:pt>
                <c:pt idx="2">
                  <c:v>5.1700000000000003E-2</c:v>
                </c:pt>
                <c:pt idx="3">
                  <c:v>0.15859999999999999</c:v>
                </c:pt>
                <c:pt idx="4">
                  <c:v>0.34489999999999998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05024"/>
        <c:axId val="85533056"/>
      </c:scatterChart>
      <c:valAx>
        <c:axId val="8630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pt-BR" sz="1100"/>
                  <a:t>Th (</a:t>
                </a:r>
                <a:r>
                  <a:rPr lang="pt-BR" sz="1100">
                    <a:latin typeface="Symbol" pitchFamily="18" charset="2"/>
                  </a:rPr>
                  <a:t>m</a:t>
                </a:r>
                <a:r>
                  <a:rPr lang="pt-BR" sz="1100"/>
                  <a:t>g)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85533056"/>
        <c:crosses val="autoZero"/>
        <c:crossBetween val="midCat"/>
      </c:valAx>
      <c:valAx>
        <c:axId val="85533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/>
                </a:pPr>
                <a:r>
                  <a:rPr lang="pt-BR" sz="1100"/>
                  <a:t>Absorbância</a:t>
                </a:r>
              </a:p>
            </c:rich>
          </c:tx>
          <c:layout/>
          <c:overlay val="0"/>
        </c:title>
        <c:numFmt formatCode="#,##000" sourceLinked="0"/>
        <c:majorTickMark val="none"/>
        <c:minorTickMark val="none"/>
        <c:tickLblPos val="nextTo"/>
        <c:crossAx val="86305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2145" footer="0.31496062000002145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6" fmlaLink="$P$2" fmlaRange="BDVidrarias!$B$2:$B$609" val="14"/>
</file>

<file path=xl/ctrlProps/ctrlProp10.xml><?xml version="1.0" encoding="utf-8"?>
<formControlPr xmlns="http://schemas.microsoft.com/office/spreadsheetml/2009/9/main" objectType="Drop" dropLines="10" dropStyle="combo" dx="16" fmlaLink="$P$11" fmlaRange="BDVidrarias!$B$2:$B$609" val="0"/>
</file>

<file path=xl/ctrlProps/ctrlProp100.xml><?xml version="1.0" encoding="utf-8"?>
<formControlPr xmlns="http://schemas.microsoft.com/office/spreadsheetml/2009/9/main" objectType="Drop" dropLines="10" dropStyle="combo" dx="16" fmlaLink="$S$9" fmlaRange="BDVidrarias!$B$2:$B$609" val="0"/>
</file>

<file path=xl/ctrlProps/ctrlProp101.xml><?xml version="1.0" encoding="utf-8"?>
<formControlPr xmlns="http://schemas.microsoft.com/office/spreadsheetml/2009/9/main" objectType="Drop" dropLines="10" dropStyle="combo" dx="16" fmlaLink="$S$10" fmlaRange="BDVidrarias!$B$2:$B$609" val="0"/>
</file>

<file path=xl/ctrlProps/ctrlProp102.xml><?xml version="1.0" encoding="utf-8"?>
<formControlPr xmlns="http://schemas.microsoft.com/office/spreadsheetml/2009/9/main" objectType="Drop" dropLines="10" dropStyle="combo" dx="16" fmlaLink="$S$11" fmlaRange="BDVidrarias!$B$2:$B$609" val="20"/>
</file>

<file path=xl/ctrlProps/ctrlProp103.xml><?xml version="1.0" encoding="utf-8"?>
<formControlPr xmlns="http://schemas.microsoft.com/office/spreadsheetml/2009/9/main" objectType="Drop" dropLines="10" dropStyle="combo" dx="16" fmlaLink="$S$12" fmlaRange="BDVidrarias!$B$2:$B$609" val="0"/>
</file>

<file path=xl/ctrlProps/ctrlProp104.xml><?xml version="1.0" encoding="utf-8"?>
<formControlPr xmlns="http://schemas.microsoft.com/office/spreadsheetml/2009/9/main" objectType="Drop" dropLines="10" dropStyle="combo" dx="16" fmlaLink="$S$13" fmlaRange="BDVidrarias!$B$2:$B$609" val="0"/>
</file>

<file path=xl/ctrlProps/ctrlProp105.xml><?xml version="1.0" encoding="utf-8"?>
<formControlPr xmlns="http://schemas.microsoft.com/office/spreadsheetml/2009/9/main" objectType="Drop" dropLines="10" dropStyle="combo" dx="16" fmlaLink="$S$14" fmlaRange="BDVidrarias!$B$2:$B$609" val="0"/>
</file>

<file path=xl/ctrlProps/ctrlProp106.xml><?xml version="1.0" encoding="utf-8"?>
<formControlPr xmlns="http://schemas.microsoft.com/office/spreadsheetml/2009/9/main" objectType="Drop" dropLines="10" dropStyle="combo" dx="16" fmlaLink="$S$15" fmlaRange="BDVidrarias!$B$2:$B$609" val="28"/>
</file>

<file path=xl/ctrlProps/ctrlProp107.xml><?xml version="1.0" encoding="utf-8"?>
<formControlPr xmlns="http://schemas.microsoft.com/office/spreadsheetml/2009/9/main" objectType="Drop" dropLines="10" dropStyle="combo" dx="16" fmlaLink="$S$16" fmlaRange="BDVidrarias!$B$2:$B$609" val="0"/>
</file>

<file path=xl/ctrlProps/ctrlProp108.xml><?xml version="1.0" encoding="utf-8"?>
<formControlPr xmlns="http://schemas.microsoft.com/office/spreadsheetml/2009/9/main" objectType="Drop" dropLines="10" dropStyle="combo" dx="16" fmlaLink="$S$17" fmlaRange="BDVidrarias!$B$2:$B$609" val="0"/>
</file>

<file path=xl/ctrlProps/ctrlProp109.xml><?xml version="1.0" encoding="utf-8"?>
<formControlPr xmlns="http://schemas.microsoft.com/office/spreadsheetml/2009/9/main" objectType="Drop" dropLines="10" dropStyle="combo" dx="16" fmlaLink="$S$18" fmlaRange="BDVidrarias!$B$2:$B$609" val="25"/>
</file>

<file path=xl/ctrlProps/ctrlProp11.xml><?xml version="1.0" encoding="utf-8"?>
<formControlPr xmlns="http://schemas.microsoft.com/office/spreadsheetml/2009/9/main" objectType="Drop" dropLines="10" dropStyle="combo" dx="16" fmlaLink="$P$12" fmlaRange="BDVidrarias!$B$2:$B$609" val="0"/>
</file>

<file path=xl/ctrlProps/ctrlProp110.xml><?xml version="1.0" encoding="utf-8"?>
<formControlPr xmlns="http://schemas.microsoft.com/office/spreadsheetml/2009/9/main" objectType="Drop" dropLines="10" dropStyle="combo" dx="16" fmlaLink="$S$19" fmlaRange="BDVidrarias!$B$2:$B$609" val="0"/>
</file>

<file path=xl/ctrlProps/ctrlProp111.xml><?xml version="1.0" encoding="utf-8"?>
<formControlPr xmlns="http://schemas.microsoft.com/office/spreadsheetml/2009/9/main" objectType="Drop" dropLines="10" dropStyle="combo" dx="16" fmlaLink="$S$20" fmlaRange="BDVidrarias!$B$2:$B$609" val="0"/>
</file>

<file path=xl/ctrlProps/ctrlProp112.xml><?xml version="1.0" encoding="utf-8"?>
<formControlPr xmlns="http://schemas.microsoft.com/office/spreadsheetml/2009/9/main" objectType="Drop" dropLines="10" dropStyle="combo" dx="16" fmlaLink="$S$21" fmlaRange="BDVidrarias!$B$2:$B$609" val="0"/>
</file>

<file path=xl/ctrlProps/ctrlProp113.xml><?xml version="1.0" encoding="utf-8"?>
<formControlPr xmlns="http://schemas.microsoft.com/office/spreadsheetml/2009/9/main" objectType="Drop" dropLines="10" dropStyle="combo" dx="16" fmlaLink="$P$22" fmlaRange="BDVidrarias!$B$2:$B$609" val="289"/>
</file>

<file path=xl/ctrlProps/ctrlProp114.xml><?xml version="1.0" encoding="utf-8"?>
<formControlPr xmlns="http://schemas.microsoft.com/office/spreadsheetml/2009/9/main" objectType="Drop" dropLines="10" dropStyle="combo" dx="16" fmlaLink="$P$23" fmlaRange="BDVidrarias!$B$2:$B$609" val="295"/>
</file>

<file path=xl/ctrlProps/ctrlProp115.xml><?xml version="1.0" encoding="utf-8"?>
<formControlPr xmlns="http://schemas.microsoft.com/office/spreadsheetml/2009/9/main" objectType="Drop" dropLines="10" dropStyle="combo" dx="16" fmlaLink="$P$24" fmlaRange="BDVidrarias!$B$2:$B$609" val="0"/>
</file>

<file path=xl/ctrlProps/ctrlProp116.xml><?xml version="1.0" encoding="utf-8"?>
<formControlPr xmlns="http://schemas.microsoft.com/office/spreadsheetml/2009/9/main" objectType="Drop" dropLines="10" dropStyle="combo" dx="16" fmlaLink="$S$157" fmlaRange="BDVidrarias!$B$2:$B$609" val="0"/>
</file>

<file path=xl/ctrlProps/ctrlProp117.xml><?xml version="1.0" encoding="utf-8"?>
<formControlPr xmlns="http://schemas.microsoft.com/office/spreadsheetml/2009/9/main" objectType="Drop" dropLines="10" dropStyle="combo" dx="16" fmlaLink="$S$23" fmlaRange="BDVidrarias!$B$2:$B$609" val="0"/>
</file>

<file path=xl/ctrlProps/ctrlProp118.xml><?xml version="1.0" encoding="utf-8"?>
<formControlPr xmlns="http://schemas.microsoft.com/office/spreadsheetml/2009/9/main" objectType="Drop" dropLines="10" dropStyle="combo" dx="16" fmlaLink="$S$24" fmlaRange="BDVidrarias!$B$2:$B$609" val="20"/>
</file>

<file path=xl/ctrlProps/ctrlProp119.xml><?xml version="1.0" encoding="utf-8"?>
<formControlPr xmlns="http://schemas.microsoft.com/office/spreadsheetml/2009/9/main" objectType="Drop" dropLines="10" dropStyle="combo" dx="16" fmlaLink="$S$25" fmlaRange="BDVidrarias!$B$2:$B$609" val="546"/>
</file>

<file path=xl/ctrlProps/ctrlProp12.xml><?xml version="1.0" encoding="utf-8"?>
<formControlPr xmlns="http://schemas.microsoft.com/office/spreadsheetml/2009/9/main" objectType="Drop" dropLines="10" dropStyle="combo" dx="16" fmlaLink="$P$13" fmlaRange="BDVidrarias!$B$2:$B$609" val="0"/>
</file>

<file path=xl/ctrlProps/ctrlProp120.xml><?xml version="1.0" encoding="utf-8"?>
<formControlPr xmlns="http://schemas.microsoft.com/office/spreadsheetml/2009/9/main" objectType="Drop" dropLines="10" dropStyle="combo" dx="16" fmlaLink="$S$26" fmlaRange="BDVidrarias!$B$2:$B$609" val="0"/>
</file>

<file path=xl/ctrlProps/ctrlProp121.xml><?xml version="1.0" encoding="utf-8"?>
<formControlPr xmlns="http://schemas.microsoft.com/office/spreadsheetml/2009/9/main" objectType="Drop" dropLines="10" dropStyle="combo" dx="16" fmlaLink="$S$27" fmlaRange="BDVidrarias!$B$2:$B$609" val="0"/>
</file>

<file path=xl/ctrlProps/ctrlProp122.xml><?xml version="1.0" encoding="utf-8"?>
<formControlPr xmlns="http://schemas.microsoft.com/office/spreadsheetml/2009/9/main" objectType="Drop" dropLines="10" dropStyle="combo" dx="16" fmlaLink="$S$28" fmlaRange="BDVidrarias!$B$2:$B$609" val="0"/>
</file>

<file path=xl/ctrlProps/ctrlProp123.xml><?xml version="1.0" encoding="utf-8"?>
<formControlPr xmlns="http://schemas.microsoft.com/office/spreadsheetml/2009/9/main" objectType="Drop" dropLines="10" dropStyle="combo" dx="16" fmlaLink="$S$29" fmlaRange="BDVidrarias!$B$2:$B$609" val="0"/>
</file>

<file path=xl/ctrlProps/ctrlProp124.xml><?xml version="1.0" encoding="utf-8"?>
<formControlPr xmlns="http://schemas.microsoft.com/office/spreadsheetml/2009/9/main" objectType="Drop" dropLines="10" dropStyle="combo" dx="16" fmlaLink="$S$30" fmlaRange="BDVidrarias!$B$2:$B$609" val="0"/>
</file>

<file path=xl/ctrlProps/ctrlProp125.xml><?xml version="1.0" encoding="utf-8"?>
<formControlPr xmlns="http://schemas.microsoft.com/office/spreadsheetml/2009/9/main" objectType="Drop" dropLines="10" dropStyle="combo" dx="16" fmlaLink="$S$31" fmlaRange="BDVidrarias!$B$2:$B$609" val="0"/>
</file>

<file path=xl/ctrlProps/ctrlProp126.xml><?xml version="1.0" encoding="utf-8"?>
<formControlPr xmlns="http://schemas.microsoft.com/office/spreadsheetml/2009/9/main" objectType="Drop" dropLines="10" dropStyle="combo" dx="16" fmlaLink="$S$32" fmlaRange="BDVidrarias!$B$2:$B$609" val="0"/>
</file>

<file path=xl/ctrlProps/ctrlProp127.xml><?xml version="1.0" encoding="utf-8"?>
<formControlPr xmlns="http://schemas.microsoft.com/office/spreadsheetml/2009/9/main" objectType="Drop" dropLines="10" dropStyle="combo" dx="16" fmlaLink="$S$33" fmlaRange="BDVidrarias!$B$2:$B$609" val="0"/>
</file>

<file path=xl/ctrlProps/ctrlProp128.xml><?xml version="1.0" encoding="utf-8"?>
<formControlPr xmlns="http://schemas.microsoft.com/office/spreadsheetml/2009/9/main" objectType="Drop" dropLines="10" dropStyle="combo" dx="16" fmlaLink="$S$34" fmlaRange="BDVidrarias!$B$2:$B$609" val="21"/>
</file>

<file path=xl/ctrlProps/ctrlProp129.xml><?xml version="1.0" encoding="utf-8"?>
<formControlPr xmlns="http://schemas.microsoft.com/office/spreadsheetml/2009/9/main" objectType="Drop" dropLines="10" dropStyle="combo" dx="16" fmlaLink="$S$35" fmlaRange="BDVidrarias!$B$2:$B$609" val="0"/>
</file>

<file path=xl/ctrlProps/ctrlProp13.xml><?xml version="1.0" encoding="utf-8"?>
<formControlPr xmlns="http://schemas.microsoft.com/office/spreadsheetml/2009/9/main" objectType="Drop" dropLines="10" dropStyle="combo" dx="16" fmlaLink="$P$14" fmlaRange="BDVidrarias!$B$2:$B$609" val="0"/>
</file>

<file path=xl/ctrlProps/ctrlProp130.xml><?xml version="1.0" encoding="utf-8"?>
<formControlPr xmlns="http://schemas.microsoft.com/office/spreadsheetml/2009/9/main" objectType="Drop" dropLines="10" dropStyle="combo" dx="16" fmlaLink="$S$36" fmlaRange="BDVidrarias!$B$2:$B$609" val="0"/>
</file>

<file path=xl/ctrlProps/ctrlProp131.xml><?xml version="1.0" encoding="utf-8"?>
<formControlPr xmlns="http://schemas.microsoft.com/office/spreadsheetml/2009/9/main" objectType="Drop" dropLines="10" dropStyle="combo" dx="16" fmlaLink="$S$37" fmlaRange="BDVidrarias!$B$2:$B$609" val="0"/>
</file>

<file path=xl/ctrlProps/ctrlProp132.xml><?xml version="1.0" encoding="utf-8"?>
<formControlPr xmlns="http://schemas.microsoft.com/office/spreadsheetml/2009/9/main" objectType="Drop" dropLines="10" dropStyle="combo" dx="16" fmlaLink="$S$38" fmlaRange="BDVidrarias!$B$2:$B$609" val="0"/>
</file>

<file path=xl/ctrlProps/ctrlProp133.xml><?xml version="1.0" encoding="utf-8"?>
<formControlPr xmlns="http://schemas.microsoft.com/office/spreadsheetml/2009/9/main" objectType="Drop" dropLines="10" dropStyle="combo" dx="16" fmlaLink="$S$39" fmlaRange="BDVidrarias!$B$2:$B$609" val="0"/>
</file>

<file path=xl/ctrlProps/ctrlProp134.xml><?xml version="1.0" encoding="utf-8"?>
<formControlPr xmlns="http://schemas.microsoft.com/office/spreadsheetml/2009/9/main" objectType="Drop" dropLines="10" dropStyle="combo" dx="16" fmlaLink="$S$43" fmlaRange="BDVidrarias!$B$2:$B$609" val="110"/>
</file>

<file path=xl/ctrlProps/ctrlProp135.xml><?xml version="1.0" encoding="utf-8"?>
<formControlPr xmlns="http://schemas.microsoft.com/office/spreadsheetml/2009/9/main" objectType="Drop" dropLines="10" dropStyle="combo" dx="16" fmlaLink="$P$40" fmlaRange="BDVidrarias!$B$2:$B$609" val="22"/>
</file>

<file path=xl/ctrlProps/ctrlProp136.xml><?xml version="1.0" encoding="utf-8"?>
<formControlPr xmlns="http://schemas.microsoft.com/office/spreadsheetml/2009/9/main" objectType="Drop" dropLines="10" dropStyle="combo" dx="16" fmlaLink="$Q$40" fmlaRange="BDVidrarias!$B$2:$B$609" val="265"/>
</file>

<file path=xl/ctrlProps/ctrlProp137.xml><?xml version="1.0" encoding="utf-8"?>
<formControlPr xmlns="http://schemas.microsoft.com/office/spreadsheetml/2009/9/main" objectType="Drop" dropLines="10" dropStyle="combo" dx="16" fmlaLink="$S$40" fmlaRange="BDVidrarias!$B$2:$B$609" val="54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Drop" dropLines="10" dropStyle="combo" dx="16" fmlaLink="$P$15" fmlaRange="BDVidrarias!$B$2:$B$609" val="50"/>
</file>

<file path=xl/ctrlProps/ctrlProp15.xml><?xml version="1.0" encoding="utf-8"?>
<formControlPr xmlns="http://schemas.microsoft.com/office/spreadsheetml/2009/9/main" objectType="Drop" dropLines="10" dropStyle="combo" dx="16" fmlaLink="$P$16" fmlaRange="BDVidrarias!$B$2:$B$609" val="0"/>
</file>

<file path=xl/ctrlProps/ctrlProp16.xml><?xml version="1.0" encoding="utf-8"?>
<formControlPr xmlns="http://schemas.microsoft.com/office/spreadsheetml/2009/9/main" objectType="Drop" dropLines="10" dropStyle="combo" dx="16" fmlaLink="$P$17" fmlaRange="BDVidrarias!$B$2:$B$609" val="0"/>
</file>

<file path=xl/ctrlProps/ctrlProp17.xml><?xml version="1.0" encoding="utf-8"?>
<formControlPr xmlns="http://schemas.microsoft.com/office/spreadsheetml/2009/9/main" objectType="Drop" dropLines="10" dropStyle="combo" dx="16" fmlaLink="$P$18" fmlaRange="BDVidrarias!$B$2:$B$609" val="25"/>
</file>

<file path=xl/ctrlProps/ctrlProp18.xml><?xml version="1.0" encoding="utf-8"?>
<formControlPr xmlns="http://schemas.microsoft.com/office/spreadsheetml/2009/9/main" objectType="Drop" dropLines="10" dropStyle="combo" dx="16" fmlaLink="$P$19" fmlaRange="BDVidrarias!$B$2:$B$609" val="0"/>
</file>

<file path=xl/ctrlProps/ctrlProp19.xml><?xml version="1.0" encoding="utf-8"?>
<formControlPr xmlns="http://schemas.microsoft.com/office/spreadsheetml/2009/9/main" objectType="Drop" dropLines="10" dropStyle="combo" dx="16" fmlaLink="$P$20" fmlaRange="BDVidrarias!$B$2:$B$609" val="0"/>
</file>

<file path=xl/ctrlProps/ctrlProp2.xml><?xml version="1.0" encoding="utf-8"?>
<formControlPr xmlns="http://schemas.microsoft.com/office/spreadsheetml/2009/9/main" objectType="Drop" dropLines="10" dropStyle="combo" dx="16" fmlaLink="$P$3" fmlaRange="BDVidrarias!$B$2:$B$609" val="8"/>
</file>

<file path=xl/ctrlProps/ctrlProp20.xml><?xml version="1.0" encoding="utf-8"?>
<formControlPr xmlns="http://schemas.microsoft.com/office/spreadsheetml/2009/9/main" objectType="Drop" dropLines="10" dropStyle="combo" dx="16" fmlaLink="$P$21" fmlaRange="BDVidrarias!$B$2:$B$609" val="0"/>
</file>

<file path=xl/ctrlProps/ctrlProp21.xml><?xml version="1.0" encoding="utf-8"?>
<formControlPr xmlns="http://schemas.microsoft.com/office/spreadsheetml/2009/9/main" objectType="Drop" dropLines="10" dropStyle="combo" dx="16" fmlaLink="$P$22" fmlaRange="BDVidrarias!$B$2:$B$609" val="289"/>
</file>

<file path=xl/ctrlProps/ctrlProp22.xml><?xml version="1.0" encoding="utf-8"?>
<formControlPr xmlns="http://schemas.microsoft.com/office/spreadsheetml/2009/9/main" objectType="Drop" dropLines="10" dropStyle="combo" dx="16" fmlaLink="$P$23" fmlaRange="BDVidrarias!$B$2:$B$609" val="295"/>
</file>

<file path=xl/ctrlProps/ctrlProp23.xml><?xml version="1.0" encoding="utf-8"?>
<formControlPr xmlns="http://schemas.microsoft.com/office/spreadsheetml/2009/9/main" objectType="Drop" dropLines="10" dropStyle="combo" dx="16" fmlaLink="$P$24" fmlaRange="BDVidrarias!$B$2:$B$609" val="0"/>
</file>

<file path=xl/ctrlProps/ctrlProp24.xml><?xml version="1.0" encoding="utf-8"?>
<formControlPr xmlns="http://schemas.microsoft.com/office/spreadsheetml/2009/9/main" objectType="Drop" dropLines="10" dropStyle="combo" dx="16" fmlaLink="$P$22" fmlaRange="BDVidrarias!$B$2:$B$609" val="0"/>
</file>

<file path=xl/ctrlProps/ctrlProp25.xml><?xml version="1.0" encoding="utf-8"?>
<formControlPr xmlns="http://schemas.microsoft.com/office/spreadsheetml/2009/9/main" objectType="Drop" dropLines="10" dropStyle="combo" dx="16" fmlaLink="$P$23" fmlaRange="BDVidrarias!$B$2:$B$609" val="0"/>
</file>

<file path=xl/ctrlProps/ctrlProp26.xml><?xml version="1.0" encoding="utf-8"?>
<formControlPr xmlns="http://schemas.microsoft.com/office/spreadsheetml/2009/9/main" objectType="Drop" dropLines="10" dropStyle="combo" dx="16" fmlaLink="$P$24" fmlaRange="BDVidrarias!$B$2:$B$609" val="0"/>
</file>

<file path=xl/ctrlProps/ctrlProp27.xml><?xml version="1.0" encoding="utf-8"?>
<formControlPr xmlns="http://schemas.microsoft.com/office/spreadsheetml/2009/9/main" objectType="Drop" dropLines="10" dropStyle="combo" dx="16" fmlaLink="$P$25" fmlaRange="BDVidrarias!$B$2:$B$609" val="0"/>
</file>

<file path=xl/ctrlProps/ctrlProp28.xml><?xml version="1.0" encoding="utf-8"?>
<formControlPr xmlns="http://schemas.microsoft.com/office/spreadsheetml/2009/9/main" objectType="Drop" dropLines="10" dropStyle="combo" dx="16" fmlaLink="$P$26" fmlaRange="BDVidrarias!$B$2:$B$609" val="0"/>
</file>

<file path=xl/ctrlProps/ctrlProp29.xml><?xml version="1.0" encoding="utf-8"?>
<formControlPr xmlns="http://schemas.microsoft.com/office/spreadsheetml/2009/9/main" objectType="Drop" dropLines="10" dropStyle="combo" dx="16" fmlaLink="$P$27" fmlaRange="BDVidrarias!$B$2:$B$609" val="0"/>
</file>

<file path=xl/ctrlProps/ctrlProp3.xml><?xml version="1.0" encoding="utf-8"?>
<formControlPr xmlns="http://schemas.microsoft.com/office/spreadsheetml/2009/9/main" objectType="Drop" dropLines="10" dropStyle="combo" dx="16" fmlaLink="$P$4" fmlaRange="BDVidrarias!$B$2:$B$609" val="22"/>
</file>

<file path=xl/ctrlProps/ctrlProp30.xml><?xml version="1.0" encoding="utf-8"?>
<formControlPr xmlns="http://schemas.microsoft.com/office/spreadsheetml/2009/9/main" objectType="Drop" dropLines="10" dropStyle="combo" dx="16" fmlaLink="$P$28" fmlaRange="BDVidrarias!$B$2:$B$609" val="0"/>
</file>

<file path=xl/ctrlProps/ctrlProp31.xml><?xml version="1.0" encoding="utf-8"?>
<formControlPr xmlns="http://schemas.microsoft.com/office/spreadsheetml/2009/9/main" objectType="Drop" dropLines="10" dropStyle="combo" dx="16" fmlaLink="$P$29" fmlaRange="BDVidrarias!$B$2:$B$609" val="0"/>
</file>

<file path=xl/ctrlProps/ctrlProp32.xml><?xml version="1.0" encoding="utf-8"?>
<formControlPr xmlns="http://schemas.microsoft.com/office/spreadsheetml/2009/9/main" objectType="Drop" dropLines="10" dropStyle="combo" dx="16" fmlaLink="$P$30" fmlaRange="BDVidrarias!$B$2:$B$609" val="0"/>
</file>

<file path=xl/ctrlProps/ctrlProp33.xml><?xml version="1.0" encoding="utf-8"?>
<formControlPr xmlns="http://schemas.microsoft.com/office/spreadsheetml/2009/9/main" objectType="Drop" dropLines="10" dropStyle="combo" dx="16" fmlaLink="$P$31" fmlaRange="BDVidrarias!$B$2:$B$609" val="0"/>
</file>

<file path=xl/ctrlProps/ctrlProp34.xml><?xml version="1.0" encoding="utf-8"?>
<formControlPr xmlns="http://schemas.microsoft.com/office/spreadsheetml/2009/9/main" objectType="Drop" dropLines="10" dropStyle="combo" dx="16" fmlaLink="$P$32" fmlaRange="BDVidrarias!$B$2:$B$609" val="0"/>
</file>

<file path=xl/ctrlProps/ctrlProp35.xml><?xml version="1.0" encoding="utf-8"?>
<formControlPr xmlns="http://schemas.microsoft.com/office/spreadsheetml/2009/9/main" objectType="Drop" dropLines="10" dropStyle="combo" dx="16" fmlaLink="$P$33" fmlaRange="BDVidrarias!$B$2:$B$609" val="0"/>
</file>

<file path=xl/ctrlProps/ctrlProp36.xml><?xml version="1.0" encoding="utf-8"?>
<formControlPr xmlns="http://schemas.microsoft.com/office/spreadsheetml/2009/9/main" objectType="Drop" dropLines="10" dropStyle="combo" dx="16" fmlaLink="$P$34" fmlaRange="BDVidrarias!$B$2:$B$609" val="0"/>
</file>

<file path=xl/ctrlProps/ctrlProp37.xml><?xml version="1.0" encoding="utf-8"?>
<formControlPr xmlns="http://schemas.microsoft.com/office/spreadsheetml/2009/9/main" objectType="Drop" dropLines="10" dropStyle="combo" dx="16" fmlaLink="$P$35" fmlaRange="BDVidrarias!$B$2:$B$609" val="0"/>
</file>

<file path=xl/ctrlProps/ctrlProp38.xml><?xml version="1.0" encoding="utf-8"?>
<formControlPr xmlns="http://schemas.microsoft.com/office/spreadsheetml/2009/9/main" objectType="Drop" dropLines="10" dropStyle="combo" dx="16" fmlaLink="$P$36" fmlaRange="BDVidrarias!$B$2:$B$609" val="0"/>
</file>

<file path=xl/ctrlProps/ctrlProp39.xml><?xml version="1.0" encoding="utf-8"?>
<formControlPr xmlns="http://schemas.microsoft.com/office/spreadsheetml/2009/9/main" objectType="Drop" dropLines="10" dropStyle="combo" dx="16" fmlaLink="$P$37" fmlaRange="BDVidrarias!$B$2:$B$609" val="20"/>
</file>

<file path=xl/ctrlProps/ctrlProp4.xml><?xml version="1.0" encoding="utf-8"?>
<formControlPr xmlns="http://schemas.microsoft.com/office/spreadsheetml/2009/9/main" objectType="Drop" dropLines="10" dropStyle="combo" dx="16" fmlaLink="$P$5" fmlaRange="BDVidrarias!$B$2:$B$609" val="28"/>
</file>

<file path=xl/ctrlProps/ctrlProp40.xml><?xml version="1.0" encoding="utf-8"?>
<formControlPr xmlns="http://schemas.microsoft.com/office/spreadsheetml/2009/9/main" objectType="Drop" dropLines="10" dropStyle="combo" dx="16" fmlaLink="$P$38" fmlaRange="BDVidrarias!$B$2:$B$609" val="0"/>
</file>

<file path=xl/ctrlProps/ctrlProp41.xml><?xml version="1.0" encoding="utf-8"?>
<formControlPr xmlns="http://schemas.microsoft.com/office/spreadsheetml/2009/9/main" objectType="Drop" dropLines="10" dropStyle="combo" dx="16" fmlaLink="$P$39" fmlaRange="BDVidrarias!$B$2:$B$609" val="111"/>
</file>

<file path=xl/ctrlProps/ctrlProp42.xml><?xml version="1.0" encoding="utf-8"?>
<formControlPr xmlns="http://schemas.microsoft.com/office/spreadsheetml/2009/9/main" objectType="Drop" dropLines="10" dropStyle="combo" dx="16" fmlaLink="$P$43" fmlaRange="BDVidrarias!$B$2:$B$609" val="110"/>
</file>

<file path=xl/ctrlProps/ctrlProp43.xml><?xml version="1.0" encoding="utf-8"?>
<formControlPr xmlns="http://schemas.microsoft.com/office/spreadsheetml/2009/9/main" objectType="Drop" dropLines="10" dropStyle="combo" dx="16" fmlaLink="$N$2" fmlaRange="BDVidrarias!$B$2:$B$609" sel="28" val="26"/>
</file>

<file path=xl/ctrlProps/ctrlProp44.xml><?xml version="1.0" encoding="utf-8"?>
<formControlPr xmlns="http://schemas.microsoft.com/office/spreadsheetml/2009/9/main" objectType="Drop" dropLines="10" dropStyle="combo" dx="16" fmlaLink="$N$3" fmlaRange="BDVidrarias!$B$2:$B$609" sel="47" val="40"/>
</file>

<file path=xl/ctrlProps/ctrlProp45.xml><?xml version="1.0" encoding="utf-8"?>
<formControlPr xmlns="http://schemas.microsoft.com/office/spreadsheetml/2009/9/main" objectType="Drop" dropLines="10" dropStyle="combo" dx="16" fmlaLink="$N$4" fmlaRange="BDVidrarias!$B$2:$B$609" sel="53" val="50"/>
</file>

<file path=xl/ctrlProps/ctrlProp46.xml><?xml version="1.0" encoding="utf-8"?>
<formControlPr xmlns="http://schemas.microsoft.com/office/spreadsheetml/2009/9/main" objectType="Drop" dropLines="10" dropStyle="combo" dx="16" fmlaLink="$N$5" fmlaRange="BDVidrarias!$B$2:$B$609" sel="132" val="122"/>
</file>

<file path=xl/ctrlProps/ctrlProp47.xml><?xml version="1.0" encoding="utf-8"?>
<formControlPr xmlns="http://schemas.microsoft.com/office/spreadsheetml/2009/9/main" objectType="Drop" dropLines="10" dropStyle="combo" dx="16" fmlaLink="$N$6" fmlaRange="BDVidrarias!$B$2:$B$609" sel="164" val="163"/>
</file>

<file path=xl/ctrlProps/ctrlProp48.xml><?xml version="1.0" encoding="utf-8"?>
<formControlPr xmlns="http://schemas.microsoft.com/office/spreadsheetml/2009/9/main" objectType="Drop" dropLines="10" dropStyle="combo" dx="16" fmlaLink="$O$2" fmlaRange="BDEquipamentos!$B$2:$B$100" val="0"/>
</file>

<file path=xl/ctrlProps/ctrlProp49.xml><?xml version="1.0" encoding="utf-8"?>
<formControlPr xmlns="http://schemas.microsoft.com/office/spreadsheetml/2009/9/main" objectType="Drop" dropLines="10" dropStyle="combo" dx="16" fmlaLink="$O$3" fmlaRange="BDEquipamentos!$B$2:$B$100" val="0"/>
</file>

<file path=xl/ctrlProps/ctrlProp5.xml><?xml version="1.0" encoding="utf-8"?>
<formControlPr xmlns="http://schemas.microsoft.com/office/spreadsheetml/2009/9/main" objectType="Drop" dropLines="10" dropStyle="combo" dx="16" fmlaLink="$P$6" fmlaRange="BDVidrarias!$B$2:$B$609" val="24"/>
</file>

<file path=xl/ctrlProps/ctrlProp50.xml><?xml version="1.0" encoding="utf-8"?>
<formControlPr xmlns="http://schemas.microsoft.com/office/spreadsheetml/2009/9/main" objectType="Drop" dropLines="10" dropStyle="combo" dx="16" fmlaLink="$Q$2" fmlaRange="BDVidrarias!$B$2:$B$609" val="0"/>
</file>

<file path=xl/ctrlProps/ctrlProp51.xml><?xml version="1.0" encoding="utf-8"?>
<formControlPr xmlns="http://schemas.microsoft.com/office/spreadsheetml/2009/9/main" objectType="Drop" dropLines="10" dropStyle="combo" dx="16" fmlaLink="$Q$3" fmlaRange="BDVidrarias!$B$2:$B$609" sel="46" val="40"/>
</file>

<file path=xl/ctrlProps/ctrlProp52.xml><?xml version="1.0" encoding="utf-8"?>
<formControlPr xmlns="http://schemas.microsoft.com/office/spreadsheetml/2009/9/main" objectType="Drop" dropLines="10" dropStyle="combo" dx="16" fmlaLink="$Q$4" fmlaRange="BDVidrarias!$B$2:$B$609" sel="179" val="170"/>
</file>

<file path=xl/ctrlProps/ctrlProp53.xml><?xml version="1.0" encoding="utf-8"?>
<formControlPr xmlns="http://schemas.microsoft.com/office/spreadsheetml/2009/9/main" objectType="Drop" dropLines="10" dropStyle="combo" dx="16" fmlaLink="$Q$5" fmlaRange="BDVidrarias!$B$2:$B$609" sel="161" val="153"/>
</file>

<file path=xl/ctrlProps/ctrlProp54.xml><?xml version="1.0" encoding="utf-8"?>
<formControlPr xmlns="http://schemas.microsoft.com/office/spreadsheetml/2009/9/main" objectType="Drop" dropLines="10" dropStyle="combo" dx="16" fmlaLink="$Q$6" fmlaRange="BDVidrarias!$B$2:$B$609" sel="244" val="239"/>
</file>

<file path=xl/ctrlProps/ctrlProp55.xml><?xml version="1.0" encoding="utf-8"?>
<formControlPr xmlns="http://schemas.microsoft.com/office/spreadsheetml/2009/9/main" objectType="Drop" dropLines="10" dropStyle="combo" dx="16" fmlaLink="$Q$7" fmlaRange="BDVidrarias!$B$2:$B$609" sel="240" val="230"/>
</file>

<file path=xl/ctrlProps/ctrlProp56.xml><?xml version="1.0" encoding="utf-8"?>
<formControlPr xmlns="http://schemas.microsoft.com/office/spreadsheetml/2009/9/main" objectType="Drop" dropLines="10" dropStyle="combo" dx="16" fmlaLink="$Q$8" fmlaRange="BDVidrarias!$B$2:$B$609" val="159"/>
</file>

<file path=xl/ctrlProps/ctrlProp57.xml><?xml version="1.0" encoding="utf-8"?>
<formControlPr xmlns="http://schemas.microsoft.com/office/spreadsheetml/2009/9/main" objectType="Drop" dropLines="10" dropStyle="combo" dx="16" fmlaLink="$Q$9" fmlaRange="BDVidrarias!$B$2:$B$609" val="233"/>
</file>

<file path=xl/ctrlProps/ctrlProp58.xml><?xml version="1.0" encoding="utf-8"?>
<formControlPr xmlns="http://schemas.microsoft.com/office/spreadsheetml/2009/9/main" objectType="Drop" dropLines="10" dropStyle="combo" dx="16" fmlaLink="$Q$10" fmlaRange="BDVidrarias!$B$2:$B$609" val="0"/>
</file>

<file path=xl/ctrlProps/ctrlProp59.xml><?xml version="1.0" encoding="utf-8"?>
<formControlPr xmlns="http://schemas.microsoft.com/office/spreadsheetml/2009/9/main" objectType="Drop" dropLines="10" dropStyle="combo" dx="16" fmlaLink="$Q$11" fmlaRange="BDVidrarias!$B$2:$B$609" val="209"/>
</file>

<file path=xl/ctrlProps/ctrlProp6.xml><?xml version="1.0" encoding="utf-8"?>
<formControlPr xmlns="http://schemas.microsoft.com/office/spreadsheetml/2009/9/main" objectType="Drop" dropLines="10" dropStyle="combo" dx="16" fmlaLink="$P$7" fmlaRange="BDVidrarias!$B$2:$B$609" val="0"/>
</file>

<file path=xl/ctrlProps/ctrlProp60.xml><?xml version="1.0" encoding="utf-8"?>
<formControlPr xmlns="http://schemas.microsoft.com/office/spreadsheetml/2009/9/main" objectType="Drop" dropLines="10" dropStyle="combo" dx="16" fmlaLink="$Q$12" fmlaRange="BDVidrarias!$B$2:$B$609" val="252"/>
</file>

<file path=xl/ctrlProps/ctrlProp61.xml><?xml version="1.0" encoding="utf-8"?>
<formControlPr xmlns="http://schemas.microsoft.com/office/spreadsheetml/2009/9/main" objectType="Drop" dropLines="10" dropStyle="combo" dx="16" fmlaLink="$Q$13" fmlaRange="BDVidrarias!$B$2:$B$609" val="31"/>
</file>

<file path=xl/ctrlProps/ctrlProp62.xml><?xml version="1.0" encoding="utf-8"?>
<formControlPr xmlns="http://schemas.microsoft.com/office/spreadsheetml/2009/9/main" objectType="Drop" dropLines="10" dropStyle="combo" dx="16" fmlaLink="$Q$14" fmlaRange="BDVidrarias!$B$2:$B$609" val="33"/>
</file>

<file path=xl/ctrlProps/ctrlProp63.xml><?xml version="1.0" encoding="utf-8"?>
<formControlPr xmlns="http://schemas.microsoft.com/office/spreadsheetml/2009/9/main" objectType="Drop" dropLines="10" dropStyle="combo" dx="16" fmlaLink="$Q$15" fmlaRange="BDVidrarias!$B$2:$B$609" val="50"/>
</file>

<file path=xl/ctrlProps/ctrlProp64.xml><?xml version="1.0" encoding="utf-8"?>
<formControlPr xmlns="http://schemas.microsoft.com/office/spreadsheetml/2009/9/main" objectType="Drop" dropLines="10" dropStyle="combo" dx="16" fmlaLink="$Q$16" fmlaRange="BDVidrarias!$B$2:$B$609" val="20"/>
</file>

<file path=xl/ctrlProps/ctrlProp65.xml><?xml version="1.0" encoding="utf-8"?>
<formControlPr xmlns="http://schemas.microsoft.com/office/spreadsheetml/2009/9/main" objectType="Drop" dropLines="10" dropStyle="combo" dx="16" fmlaLink="$Q$17" fmlaRange="BDVidrarias!$B$2:$B$609" val="166"/>
</file>

<file path=xl/ctrlProps/ctrlProp66.xml><?xml version="1.0" encoding="utf-8"?>
<formControlPr xmlns="http://schemas.microsoft.com/office/spreadsheetml/2009/9/main" objectType="Drop" dropLines="10" dropStyle="combo" dx="16" fmlaLink="$Q$18" fmlaRange="BDVidrarias!$B$2:$B$609" val="38"/>
</file>

<file path=xl/ctrlProps/ctrlProp67.xml><?xml version="1.0" encoding="utf-8"?>
<formControlPr xmlns="http://schemas.microsoft.com/office/spreadsheetml/2009/9/main" objectType="Drop" dropLines="10" dropStyle="combo" dx="16" fmlaLink="$Q$19" fmlaRange="BDVidrarias!$B$2:$B$609" val="226"/>
</file>

<file path=xl/ctrlProps/ctrlProp68.xml><?xml version="1.0" encoding="utf-8"?>
<formControlPr xmlns="http://schemas.microsoft.com/office/spreadsheetml/2009/9/main" objectType="Drop" dropLines="10" dropStyle="combo" dx="16" fmlaLink="$Q$20" fmlaRange="BDVidrarias!$B$2:$B$609" val="246"/>
</file>

<file path=xl/ctrlProps/ctrlProp69.xml><?xml version="1.0" encoding="utf-8"?>
<formControlPr xmlns="http://schemas.microsoft.com/office/spreadsheetml/2009/9/main" objectType="Drop" dropLines="10" dropStyle="combo" dx="16" fmlaLink="$Q$21" fmlaRange="BDVidrarias!$B$2:$B$609" val="239"/>
</file>

<file path=xl/ctrlProps/ctrlProp7.xml><?xml version="1.0" encoding="utf-8"?>
<formControlPr xmlns="http://schemas.microsoft.com/office/spreadsheetml/2009/9/main" objectType="Drop" dropLines="10" dropStyle="combo" dx="16" fmlaLink="$P$8" fmlaRange="BDVidrarias!$B$2:$B$609" val="0"/>
</file>

<file path=xl/ctrlProps/ctrlProp70.xml><?xml version="1.0" encoding="utf-8"?>
<formControlPr xmlns="http://schemas.microsoft.com/office/spreadsheetml/2009/9/main" objectType="Drop" dropLines="10" dropStyle="combo" dx="16" fmlaLink="$Q$22" fmlaRange="BDVidrarias!$B$2:$B$609" val="189"/>
</file>

<file path=xl/ctrlProps/ctrlProp71.xml><?xml version="1.0" encoding="utf-8"?>
<formControlPr xmlns="http://schemas.microsoft.com/office/spreadsheetml/2009/9/main" objectType="Drop" dropLines="10" dropStyle="combo" dx="16" fmlaLink="$Q$23" fmlaRange="BDVidrarias!$B$2:$B$609" val="164"/>
</file>

<file path=xl/ctrlProps/ctrlProp72.xml><?xml version="1.0" encoding="utf-8"?>
<formControlPr xmlns="http://schemas.microsoft.com/office/spreadsheetml/2009/9/main" objectType="Drop" dropLines="10" dropStyle="combo" dx="16" fmlaLink="$Q$24" fmlaRange="BDVidrarias!$B$2:$B$609" val="31"/>
</file>

<file path=xl/ctrlProps/ctrlProp73.xml><?xml version="1.0" encoding="utf-8"?>
<formControlPr xmlns="http://schemas.microsoft.com/office/spreadsheetml/2009/9/main" objectType="Drop" dropLines="10" dropStyle="combo" dx="16" fmlaLink="$Q$22" fmlaRange="BDVidrarias!$B$2:$B$609" val="248"/>
</file>

<file path=xl/ctrlProps/ctrlProp74.xml><?xml version="1.0" encoding="utf-8"?>
<formControlPr xmlns="http://schemas.microsoft.com/office/spreadsheetml/2009/9/main" objectType="Drop" dropLines="10" dropStyle="combo" dx="16" fmlaLink="$Q$23" fmlaRange="BDVidrarias!$B$2:$B$609" val="226"/>
</file>

<file path=xl/ctrlProps/ctrlProp75.xml><?xml version="1.0" encoding="utf-8"?>
<formControlPr xmlns="http://schemas.microsoft.com/office/spreadsheetml/2009/9/main" objectType="Drop" dropLines="10" dropStyle="combo" dx="16" fmlaLink="$Q$24" fmlaRange="BDVidrarias!$B$2:$B$609" val="20"/>
</file>

<file path=xl/ctrlProps/ctrlProp76.xml><?xml version="1.0" encoding="utf-8"?>
<formControlPr xmlns="http://schemas.microsoft.com/office/spreadsheetml/2009/9/main" objectType="Drop" dropLines="10" dropStyle="combo" dx="16" fmlaLink="$Q$25" fmlaRange="BDVidrarias!$B$2:$B$609" val="217"/>
</file>

<file path=xl/ctrlProps/ctrlProp77.xml><?xml version="1.0" encoding="utf-8"?>
<formControlPr xmlns="http://schemas.microsoft.com/office/spreadsheetml/2009/9/main" objectType="Drop" dropLines="10" dropStyle="combo" dx="16" fmlaLink="$Q$26" fmlaRange="BDVidrarias!$B$2:$B$609" val="230"/>
</file>

<file path=xl/ctrlProps/ctrlProp78.xml><?xml version="1.0" encoding="utf-8"?>
<formControlPr xmlns="http://schemas.microsoft.com/office/spreadsheetml/2009/9/main" objectType="Drop" dropLines="10" dropStyle="combo" dx="16" fmlaLink="$Q$27" fmlaRange="BDVidrarias!$B$2:$B$609" val="234"/>
</file>

<file path=xl/ctrlProps/ctrlProp79.xml><?xml version="1.0" encoding="utf-8"?>
<formControlPr xmlns="http://schemas.microsoft.com/office/spreadsheetml/2009/9/main" objectType="Drop" dropLines="10" dropStyle="combo" dx="16" fmlaLink="$Q$28" fmlaRange="BDVidrarias!$B$2:$B$609" val="248"/>
</file>

<file path=xl/ctrlProps/ctrlProp8.xml><?xml version="1.0" encoding="utf-8"?>
<formControlPr xmlns="http://schemas.microsoft.com/office/spreadsheetml/2009/9/main" objectType="Drop" dropLines="10" dropStyle="combo" dx="16" fmlaLink="$P$9" fmlaRange="BDVidrarias!$B$2:$B$609" val="0"/>
</file>

<file path=xl/ctrlProps/ctrlProp80.xml><?xml version="1.0" encoding="utf-8"?>
<formControlPr xmlns="http://schemas.microsoft.com/office/spreadsheetml/2009/9/main" objectType="Drop" dropLines="10" dropStyle="combo" dx="16" fmlaLink="$Q$29" fmlaRange="BDVidrarias!$B$2:$B$609" val="243"/>
</file>

<file path=xl/ctrlProps/ctrlProp81.xml><?xml version="1.0" encoding="utf-8"?>
<formControlPr xmlns="http://schemas.microsoft.com/office/spreadsheetml/2009/9/main" objectType="Drop" dropLines="10" dropStyle="combo" dx="16" fmlaLink="$Q$30" fmlaRange="BDVidrarias!$B$2:$B$609" val="60"/>
</file>

<file path=xl/ctrlProps/ctrlProp82.xml><?xml version="1.0" encoding="utf-8"?>
<formControlPr xmlns="http://schemas.microsoft.com/office/spreadsheetml/2009/9/main" objectType="Drop" dropLines="10" dropStyle="combo" dx="16" fmlaLink="$Q$31" fmlaRange="BDVidrarias!$B$2:$B$609" val="0"/>
</file>

<file path=xl/ctrlProps/ctrlProp83.xml><?xml version="1.0" encoding="utf-8"?>
<formControlPr xmlns="http://schemas.microsoft.com/office/spreadsheetml/2009/9/main" objectType="Drop" dropLines="10" dropStyle="combo" dx="16" fmlaLink="$Q$32" fmlaRange="BDVidrarias!$B$2:$B$609" val="0"/>
</file>

<file path=xl/ctrlProps/ctrlProp84.xml><?xml version="1.0" encoding="utf-8"?>
<formControlPr xmlns="http://schemas.microsoft.com/office/spreadsheetml/2009/9/main" objectType="Drop" dropLines="10" dropStyle="combo" dx="16" fmlaLink="$Q$33" fmlaRange="BDVidrarias!$B$2:$B$609" val="0"/>
</file>

<file path=xl/ctrlProps/ctrlProp85.xml><?xml version="1.0" encoding="utf-8"?>
<formControlPr xmlns="http://schemas.microsoft.com/office/spreadsheetml/2009/9/main" objectType="Drop" dropLines="10" dropStyle="combo" dx="16" fmlaLink="$Q$34" fmlaRange="BDVidrarias!$B$2:$B$609" val="0"/>
</file>

<file path=xl/ctrlProps/ctrlProp86.xml><?xml version="1.0" encoding="utf-8"?>
<formControlPr xmlns="http://schemas.microsoft.com/office/spreadsheetml/2009/9/main" objectType="Drop" dropLines="10" dropStyle="combo" dx="16" fmlaLink="$Q$35" fmlaRange="BDVidrarias!$B$2:$B$609" val="0"/>
</file>

<file path=xl/ctrlProps/ctrlProp87.xml><?xml version="1.0" encoding="utf-8"?>
<formControlPr xmlns="http://schemas.microsoft.com/office/spreadsheetml/2009/9/main" objectType="Drop" dropLines="10" dropStyle="combo" dx="16" fmlaLink="$Q$36" fmlaRange="BDVidrarias!$B$2:$B$609" val="0"/>
</file>

<file path=xl/ctrlProps/ctrlProp88.xml><?xml version="1.0" encoding="utf-8"?>
<formControlPr xmlns="http://schemas.microsoft.com/office/spreadsheetml/2009/9/main" objectType="Drop" dropLines="10" dropStyle="combo" dx="16" fmlaLink="$Q$37" fmlaRange="BDVidrarias!$B$2:$B$609" val="0"/>
</file>

<file path=xl/ctrlProps/ctrlProp89.xml><?xml version="1.0" encoding="utf-8"?>
<formControlPr xmlns="http://schemas.microsoft.com/office/spreadsheetml/2009/9/main" objectType="Drop" dropLines="10" dropStyle="combo" dx="16" fmlaLink="$Q$38" fmlaRange="BDVidrarias!$B$2:$B$609" val="0"/>
</file>

<file path=xl/ctrlProps/ctrlProp9.xml><?xml version="1.0" encoding="utf-8"?>
<formControlPr xmlns="http://schemas.microsoft.com/office/spreadsheetml/2009/9/main" objectType="Drop" dropLines="10" dropStyle="combo" dx="16" fmlaLink="$P$10" fmlaRange="BDVidrarias!$B$2:$B$609" val="0"/>
</file>

<file path=xl/ctrlProps/ctrlProp90.xml><?xml version="1.0" encoding="utf-8"?>
<formControlPr xmlns="http://schemas.microsoft.com/office/spreadsheetml/2009/9/main" objectType="Drop" dropLines="10" dropStyle="combo" dx="16" fmlaLink="$Q$39" fmlaRange="BDVidrarias!$B$2:$B$609" val="0"/>
</file>

<file path=xl/ctrlProps/ctrlProp91.xml><?xml version="1.0" encoding="utf-8"?>
<formControlPr xmlns="http://schemas.microsoft.com/office/spreadsheetml/2009/9/main" objectType="Drop" dropLines="10" dropStyle="combo" dx="16" fmlaLink="$Q$43" fmlaRange="BDVidrarias!$B$2:$B$609" val="0"/>
</file>

<file path=xl/ctrlProps/ctrlProp92.xml><?xml version="1.0" encoding="utf-8"?>
<formControlPr xmlns="http://schemas.microsoft.com/office/spreadsheetml/2009/9/main" objectType="Drop" dropLines="10" dropStyle="combo" dx="16" fmlaLink="$O$4" fmlaRange="BDEquipamentos!$B$2:$B$100" val="0"/>
</file>

<file path=xl/ctrlProps/ctrlProp93.xml><?xml version="1.0" encoding="utf-8"?>
<formControlPr xmlns="http://schemas.microsoft.com/office/spreadsheetml/2009/9/main" objectType="Drop" dropLines="10" dropStyle="combo" dx="16" fmlaLink="$S$2" fmlaRange="BDVidrarias!$B$2:$B$609" val="546"/>
</file>

<file path=xl/ctrlProps/ctrlProp94.xml><?xml version="1.0" encoding="utf-8"?>
<formControlPr xmlns="http://schemas.microsoft.com/office/spreadsheetml/2009/9/main" objectType="Drop" dropLines="10" dropStyle="combo" dx="16" fmlaLink="$S$3" fmlaRange="BDVidrarias!$B$2:$B$609" val="25"/>
</file>

<file path=xl/ctrlProps/ctrlProp95.xml><?xml version="1.0" encoding="utf-8"?>
<formControlPr xmlns="http://schemas.microsoft.com/office/spreadsheetml/2009/9/main" objectType="Drop" dropLines="10" dropStyle="combo" dx="16" fmlaLink="$S$4" fmlaRange="BDVidrarias!$B$2:$B$609" val="34"/>
</file>

<file path=xl/ctrlProps/ctrlProp96.xml><?xml version="1.0" encoding="utf-8"?>
<formControlPr xmlns="http://schemas.microsoft.com/office/spreadsheetml/2009/9/main" objectType="Drop" dropLines="10" dropStyle="combo" dx="16" fmlaLink="$S$5" fmlaRange="BDVidrarias!$B$2:$B$609" val="27"/>
</file>

<file path=xl/ctrlProps/ctrlProp97.xml><?xml version="1.0" encoding="utf-8"?>
<formControlPr xmlns="http://schemas.microsoft.com/office/spreadsheetml/2009/9/main" objectType="Drop" dropLines="10" dropStyle="combo" dx="16" fmlaLink="$S$6" fmlaRange="BDVidrarias!$B$2:$B$609" val="20"/>
</file>

<file path=xl/ctrlProps/ctrlProp98.xml><?xml version="1.0" encoding="utf-8"?>
<formControlPr xmlns="http://schemas.microsoft.com/office/spreadsheetml/2009/9/main" objectType="Drop" dropLines="10" dropStyle="combo" dx="16" fmlaLink="$S$7" fmlaRange="BDVidrarias!$B$2:$B$609" val="24"/>
</file>

<file path=xl/ctrlProps/ctrlProp99.xml><?xml version="1.0" encoding="utf-8"?>
<formControlPr xmlns="http://schemas.microsoft.com/office/spreadsheetml/2009/9/main" objectType="Drop" dropLines="10" dropStyle="combo" dx="16" fmlaLink="$S$8" fmlaRange="BDVidrarias!$B$2:$B$609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102623</xdr:colOff>
      <xdr:row>15</xdr:row>
      <xdr:rowOff>80502</xdr:rowOff>
    </xdr:from>
    <xdr:to>
      <xdr:col>4</xdr:col>
      <xdr:colOff>455048</xdr:colOff>
      <xdr:row>32</xdr:row>
      <xdr:rowOff>122904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476251</xdr:colOff>
      <xdr:row>66</xdr:row>
      <xdr:rowOff>295275</xdr:rowOff>
    </xdr:from>
    <xdr:to>
      <xdr:col>13</xdr:col>
      <xdr:colOff>553065</xdr:colOff>
      <xdr:row>66</xdr:row>
      <xdr:rowOff>752475</xdr:rowOff>
    </xdr:to>
    <xdr:sp macro="[0]!XXXX" textlink="">
      <xdr:nvSpPr>
        <xdr:cNvPr id="6" name="Retângulo 5"/>
        <xdr:cNvSpPr/>
      </xdr:nvSpPr>
      <xdr:spPr>
        <a:xfrm>
          <a:off x="9340646" y="14244791"/>
          <a:ext cx="2488790" cy="457200"/>
        </a:xfrm>
        <a:prstGeom prst="rect">
          <a:avLst/>
        </a:prstGeom>
        <a:ln>
          <a:solidFill>
            <a:schemeClr val="bg2"/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Calcular Incerteza</a:t>
          </a:r>
        </a:p>
      </xdr:txBody>
    </xdr:sp>
    <xdr:clientData fPrintsWithSheet="0"/>
  </xdr:twoCellAnchor>
  <xdr:twoCellAnchor>
    <xdr:from>
      <xdr:col>8</xdr:col>
      <xdr:colOff>394268</xdr:colOff>
      <xdr:row>19</xdr:row>
      <xdr:rowOff>141197</xdr:rowOff>
    </xdr:from>
    <xdr:to>
      <xdr:col>12</xdr:col>
      <xdr:colOff>288059</xdr:colOff>
      <xdr:row>22</xdr:row>
      <xdr:rowOff>78722</xdr:rowOff>
    </xdr:to>
    <xdr:sp macro="[0]!ApagarAnaliseTh" textlink="">
      <xdr:nvSpPr>
        <xdr:cNvPr id="7" name="Retângulo 6"/>
        <xdr:cNvSpPr/>
      </xdr:nvSpPr>
      <xdr:spPr>
        <a:xfrm>
          <a:off x="8871518" y="4617947"/>
          <a:ext cx="2640166" cy="540775"/>
        </a:xfrm>
        <a:prstGeom prst="rect">
          <a:avLst/>
        </a:prstGeom>
        <a:ln>
          <a:solidFill>
            <a:schemeClr val="bg2"/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Apagar dados</a:t>
          </a:r>
          <a:endParaRPr lang="pt-BR" sz="11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8</xdr:col>
      <xdr:colOff>394268</xdr:colOff>
      <xdr:row>22</xdr:row>
      <xdr:rowOff>180078</xdr:rowOff>
    </xdr:from>
    <xdr:to>
      <xdr:col>12</xdr:col>
      <xdr:colOff>304511</xdr:colOff>
      <xdr:row>25</xdr:row>
      <xdr:rowOff>72481</xdr:rowOff>
    </xdr:to>
    <xdr:sp macro="[0]!Imprimir" textlink="">
      <xdr:nvSpPr>
        <xdr:cNvPr id="9" name="Retângulo 8"/>
        <xdr:cNvSpPr/>
      </xdr:nvSpPr>
      <xdr:spPr>
        <a:xfrm>
          <a:off x="8871518" y="5260078"/>
          <a:ext cx="2656618" cy="463903"/>
        </a:xfrm>
        <a:prstGeom prst="rect">
          <a:avLst/>
        </a:prstGeom>
        <a:ln>
          <a:solidFill>
            <a:schemeClr val="bg2"/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Imprimir</a:t>
          </a:r>
          <a:endParaRPr lang="pt-BR" sz="11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13</xdr:col>
      <xdr:colOff>0</xdr:colOff>
      <xdr:row>0</xdr:row>
      <xdr:rowOff>28574</xdr:rowOff>
    </xdr:from>
    <xdr:to>
      <xdr:col>19</xdr:col>
      <xdr:colOff>504825</xdr:colOff>
      <xdr:row>42</xdr:row>
      <xdr:rowOff>171449</xdr:rowOff>
    </xdr:to>
    <xdr:sp macro="" textlink="">
      <xdr:nvSpPr>
        <xdr:cNvPr id="8" name="Retângulo 7"/>
        <xdr:cNvSpPr/>
      </xdr:nvSpPr>
      <xdr:spPr>
        <a:xfrm>
          <a:off x="11820525" y="28574"/>
          <a:ext cx="6915150" cy="90201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69</xdr:row>
          <xdr:rowOff>19050</xdr:rowOff>
        </xdr:from>
        <xdr:to>
          <xdr:col>5</xdr:col>
          <xdr:colOff>809625</xdr:colOff>
          <xdr:row>69</xdr:row>
          <xdr:rowOff>161925</xdr:rowOff>
        </xdr:to>
        <xdr:sp macro="" textlink="">
          <xdr:nvSpPr>
            <xdr:cNvPr id="43012" name="Drop Down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19050</xdr:rowOff>
        </xdr:from>
        <xdr:to>
          <xdr:col>5</xdr:col>
          <xdr:colOff>809625</xdr:colOff>
          <xdr:row>70</xdr:row>
          <xdr:rowOff>161925</xdr:rowOff>
        </xdr:to>
        <xdr:sp macro="" textlink="">
          <xdr:nvSpPr>
            <xdr:cNvPr id="43014" name="Drop Down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71</xdr:row>
          <xdr:rowOff>19050</xdr:rowOff>
        </xdr:from>
        <xdr:to>
          <xdr:col>5</xdr:col>
          <xdr:colOff>809625</xdr:colOff>
          <xdr:row>71</xdr:row>
          <xdr:rowOff>161925</xdr:rowOff>
        </xdr:to>
        <xdr:sp macro="" textlink="">
          <xdr:nvSpPr>
            <xdr:cNvPr id="43016" name="Drop Down 8" hidden="1">
              <a:extLst>
                <a:ext uri="{63B3BB69-23CF-44E3-9099-C40C66FF867C}">
                  <a14:compatExt spid="_x0000_s4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19050</xdr:rowOff>
        </xdr:from>
        <xdr:to>
          <xdr:col>5</xdr:col>
          <xdr:colOff>809625</xdr:colOff>
          <xdr:row>72</xdr:row>
          <xdr:rowOff>161925</xdr:rowOff>
        </xdr:to>
        <xdr:sp macro="" textlink="">
          <xdr:nvSpPr>
            <xdr:cNvPr id="43018" name="Drop Down 10" hidden="1">
              <a:extLst>
                <a:ext uri="{63B3BB69-23CF-44E3-9099-C40C66FF867C}">
                  <a14:compatExt spid="_x0000_s4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</xdr:rowOff>
        </xdr:from>
        <xdr:to>
          <xdr:col>5</xdr:col>
          <xdr:colOff>809625</xdr:colOff>
          <xdr:row>73</xdr:row>
          <xdr:rowOff>161925</xdr:rowOff>
        </xdr:to>
        <xdr:sp macro="" textlink="">
          <xdr:nvSpPr>
            <xdr:cNvPr id="43020" name="Drop Down 12" hidden="1">
              <a:extLst>
                <a:ext uri="{63B3BB69-23CF-44E3-9099-C40C66FF867C}">
                  <a14:compatExt spid="_x0000_s43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74</xdr:row>
          <xdr:rowOff>19050</xdr:rowOff>
        </xdr:from>
        <xdr:to>
          <xdr:col>5</xdr:col>
          <xdr:colOff>809625</xdr:colOff>
          <xdr:row>74</xdr:row>
          <xdr:rowOff>161925</xdr:rowOff>
        </xdr:to>
        <xdr:sp macro="" textlink="">
          <xdr:nvSpPr>
            <xdr:cNvPr id="43022" name="Drop Down 14" hidden="1">
              <a:extLst>
                <a:ext uri="{63B3BB69-23CF-44E3-9099-C40C66FF867C}">
                  <a14:compatExt spid="_x0000_s43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75</xdr:row>
          <xdr:rowOff>19050</xdr:rowOff>
        </xdr:from>
        <xdr:to>
          <xdr:col>5</xdr:col>
          <xdr:colOff>809625</xdr:colOff>
          <xdr:row>75</xdr:row>
          <xdr:rowOff>161925</xdr:rowOff>
        </xdr:to>
        <xdr:sp macro="" textlink="">
          <xdr:nvSpPr>
            <xdr:cNvPr id="43024" name="Drop Down 16" hidden="1">
              <a:extLst>
                <a:ext uri="{63B3BB69-23CF-44E3-9099-C40C66FF867C}">
                  <a14:compatExt spid="_x0000_s43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19050</xdr:rowOff>
        </xdr:from>
        <xdr:to>
          <xdr:col>5</xdr:col>
          <xdr:colOff>809625</xdr:colOff>
          <xdr:row>76</xdr:row>
          <xdr:rowOff>161925</xdr:rowOff>
        </xdr:to>
        <xdr:sp macro="" textlink="">
          <xdr:nvSpPr>
            <xdr:cNvPr id="43026" name="Drop Down 18" hidden="1">
              <a:extLst>
                <a:ext uri="{63B3BB69-23CF-44E3-9099-C40C66FF867C}">
                  <a14:compatExt spid="_x0000_s43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77</xdr:row>
          <xdr:rowOff>19050</xdr:rowOff>
        </xdr:from>
        <xdr:to>
          <xdr:col>5</xdr:col>
          <xdr:colOff>809625</xdr:colOff>
          <xdr:row>77</xdr:row>
          <xdr:rowOff>161925</xdr:rowOff>
        </xdr:to>
        <xdr:sp macro="" textlink="">
          <xdr:nvSpPr>
            <xdr:cNvPr id="43028" name="Drop Down 20" hidden="1">
              <a:extLst>
                <a:ext uri="{63B3BB69-23CF-44E3-9099-C40C66FF867C}">
                  <a14:compatExt spid="_x0000_s43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78</xdr:row>
          <xdr:rowOff>19050</xdr:rowOff>
        </xdr:from>
        <xdr:to>
          <xdr:col>5</xdr:col>
          <xdr:colOff>809625</xdr:colOff>
          <xdr:row>78</xdr:row>
          <xdr:rowOff>161925</xdr:rowOff>
        </xdr:to>
        <xdr:sp macro="" textlink="">
          <xdr:nvSpPr>
            <xdr:cNvPr id="43030" name="Drop Down 22" hidden="1">
              <a:extLst>
                <a:ext uri="{63B3BB69-23CF-44E3-9099-C40C66FF867C}">
                  <a14:compatExt spid="_x0000_s43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79</xdr:row>
          <xdr:rowOff>19050</xdr:rowOff>
        </xdr:from>
        <xdr:to>
          <xdr:col>5</xdr:col>
          <xdr:colOff>809625</xdr:colOff>
          <xdr:row>79</xdr:row>
          <xdr:rowOff>161925</xdr:rowOff>
        </xdr:to>
        <xdr:sp macro="" textlink="">
          <xdr:nvSpPr>
            <xdr:cNvPr id="43032" name="Drop Down 24" hidden="1">
              <a:extLst>
                <a:ext uri="{63B3BB69-23CF-44E3-9099-C40C66FF867C}">
                  <a14:compatExt spid="_x0000_s43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80</xdr:row>
          <xdr:rowOff>19050</xdr:rowOff>
        </xdr:from>
        <xdr:to>
          <xdr:col>5</xdr:col>
          <xdr:colOff>809625</xdr:colOff>
          <xdr:row>80</xdr:row>
          <xdr:rowOff>161925</xdr:rowOff>
        </xdr:to>
        <xdr:sp macro="" textlink="">
          <xdr:nvSpPr>
            <xdr:cNvPr id="43034" name="Drop Down 26" hidden="1">
              <a:extLst>
                <a:ext uri="{63B3BB69-23CF-44E3-9099-C40C66FF867C}">
                  <a14:compatExt spid="_x0000_s43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81</xdr:row>
          <xdr:rowOff>19050</xdr:rowOff>
        </xdr:from>
        <xdr:to>
          <xdr:col>5</xdr:col>
          <xdr:colOff>809625</xdr:colOff>
          <xdr:row>81</xdr:row>
          <xdr:rowOff>161925</xdr:rowOff>
        </xdr:to>
        <xdr:sp macro="" textlink="">
          <xdr:nvSpPr>
            <xdr:cNvPr id="43036" name="Drop Down 28" hidden="1">
              <a:extLst>
                <a:ext uri="{63B3BB69-23CF-44E3-9099-C40C66FF867C}">
                  <a14:compatExt spid="_x0000_s43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82</xdr:row>
          <xdr:rowOff>19050</xdr:rowOff>
        </xdr:from>
        <xdr:to>
          <xdr:col>5</xdr:col>
          <xdr:colOff>809625</xdr:colOff>
          <xdr:row>82</xdr:row>
          <xdr:rowOff>161925</xdr:rowOff>
        </xdr:to>
        <xdr:sp macro="" textlink="">
          <xdr:nvSpPr>
            <xdr:cNvPr id="43038" name="Drop Down 30" hidden="1">
              <a:extLst>
                <a:ext uri="{63B3BB69-23CF-44E3-9099-C40C66FF867C}">
                  <a14:compatExt spid="_x0000_s43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19050</xdr:rowOff>
        </xdr:from>
        <xdr:to>
          <xdr:col>5</xdr:col>
          <xdr:colOff>809625</xdr:colOff>
          <xdr:row>83</xdr:row>
          <xdr:rowOff>161925</xdr:rowOff>
        </xdr:to>
        <xdr:sp macro="" textlink="">
          <xdr:nvSpPr>
            <xdr:cNvPr id="43040" name="Drop Down 32" hidden="1">
              <a:extLst>
                <a:ext uri="{63B3BB69-23CF-44E3-9099-C40C66FF867C}">
                  <a14:compatExt spid="_x0000_s43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19050</xdr:rowOff>
        </xdr:from>
        <xdr:to>
          <xdr:col>5</xdr:col>
          <xdr:colOff>809625</xdr:colOff>
          <xdr:row>84</xdr:row>
          <xdr:rowOff>161925</xdr:rowOff>
        </xdr:to>
        <xdr:sp macro="" textlink="">
          <xdr:nvSpPr>
            <xdr:cNvPr id="43042" name="Drop Down 34" hidden="1">
              <a:extLst>
                <a:ext uri="{63B3BB69-23CF-44E3-9099-C40C66FF867C}">
                  <a14:compatExt spid="_x0000_s43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85</xdr:row>
          <xdr:rowOff>19050</xdr:rowOff>
        </xdr:from>
        <xdr:to>
          <xdr:col>5</xdr:col>
          <xdr:colOff>809625</xdr:colOff>
          <xdr:row>85</xdr:row>
          <xdr:rowOff>161925</xdr:rowOff>
        </xdr:to>
        <xdr:sp macro="" textlink="">
          <xdr:nvSpPr>
            <xdr:cNvPr id="43044" name="Drop Down 36" hidden="1">
              <a:extLst>
                <a:ext uri="{63B3BB69-23CF-44E3-9099-C40C66FF867C}">
                  <a14:compatExt spid="_x0000_s43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19050</xdr:rowOff>
        </xdr:from>
        <xdr:to>
          <xdr:col>5</xdr:col>
          <xdr:colOff>809625</xdr:colOff>
          <xdr:row>86</xdr:row>
          <xdr:rowOff>161925</xdr:rowOff>
        </xdr:to>
        <xdr:sp macro="" textlink="">
          <xdr:nvSpPr>
            <xdr:cNvPr id="43046" name="Drop Down 38" hidden="1">
              <a:extLst>
                <a:ext uri="{63B3BB69-23CF-44E3-9099-C40C66FF867C}">
                  <a14:compatExt spid="_x0000_s43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87</xdr:row>
          <xdr:rowOff>19050</xdr:rowOff>
        </xdr:from>
        <xdr:to>
          <xdr:col>5</xdr:col>
          <xdr:colOff>809625</xdr:colOff>
          <xdr:row>87</xdr:row>
          <xdr:rowOff>161925</xdr:rowOff>
        </xdr:to>
        <xdr:sp macro="" textlink="">
          <xdr:nvSpPr>
            <xdr:cNvPr id="43048" name="Drop Down 40" hidden="1">
              <a:extLst>
                <a:ext uri="{63B3BB69-23CF-44E3-9099-C40C66FF867C}">
                  <a14:compatExt spid="_x0000_s43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19050</xdr:rowOff>
        </xdr:from>
        <xdr:to>
          <xdr:col>5</xdr:col>
          <xdr:colOff>809625</xdr:colOff>
          <xdr:row>88</xdr:row>
          <xdr:rowOff>161925</xdr:rowOff>
        </xdr:to>
        <xdr:sp macro="" textlink="">
          <xdr:nvSpPr>
            <xdr:cNvPr id="43050" name="Drop Down 42" hidden="1">
              <a:extLst>
                <a:ext uri="{63B3BB69-23CF-44E3-9099-C40C66FF867C}">
                  <a14:compatExt spid="_x0000_s43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0</xdr:rowOff>
        </xdr:from>
        <xdr:to>
          <xdr:col>5</xdr:col>
          <xdr:colOff>809625</xdr:colOff>
          <xdr:row>89</xdr:row>
          <xdr:rowOff>142875</xdr:rowOff>
        </xdr:to>
        <xdr:sp macro="" textlink="">
          <xdr:nvSpPr>
            <xdr:cNvPr id="43052" name="Drop Down 44" hidden="1">
              <a:extLst>
                <a:ext uri="{63B3BB69-23CF-44E3-9099-C40C66FF867C}">
                  <a14:compatExt spid="_x0000_s43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0</xdr:rowOff>
        </xdr:from>
        <xdr:to>
          <xdr:col>5</xdr:col>
          <xdr:colOff>809625</xdr:colOff>
          <xdr:row>89</xdr:row>
          <xdr:rowOff>142875</xdr:rowOff>
        </xdr:to>
        <xdr:sp macro="" textlink="">
          <xdr:nvSpPr>
            <xdr:cNvPr id="43054" name="Drop Down 46" hidden="1">
              <a:extLst>
                <a:ext uri="{63B3BB69-23CF-44E3-9099-C40C66FF867C}">
                  <a14:compatExt spid="_x0000_s43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0</xdr:rowOff>
        </xdr:from>
        <xdr:to>
          <xdr:col>5</xdr:col>
          <xdr:colOff>809625</xdr:colOff>
          <xdr:row>89</xdr:row>
          <xdr:rowOff>142875</xdr:rowOff>
        </xdr:to>
        <xdr:sp macro="" textlink="">
          <xdr:nvSpPr>
            <xdr:cNvPr id="43056" name="Drop Down 48" hidden="1">
              <a:extLst>
                <a:ext uri="{63B3BB69-23CF-44E3-9099-C40C66FF867C}">
                  <a14:compatExt spid="_x0000_s43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19050</xdr:rowOff>
        </xdr:from>
        <xdr:to>
          <xdr:col>5</xdr:col>
          <xdr:colOff>809625</xdr:colOff>
          <xdr:row>89</xdr:row>
          <xdr:rowOff>161925</xdr:rowOff>
        </xdr:to>
        <xdr:sp macro="" textlink="">
          <xdr:nvSpPr>
            <xdr:cNvPr id="43058" name="Drop Down 50" hidden="1">
              <a:extLst>
                <a:ext uri="{63B3BB69-23CF-44E3-9099-C40C66FF867C}">
                  <a14:compatExt spid="_x0000_s4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90</xdr:row>
          <xdr:rowOff>19050</xdr:rowOff>
        </xdr:from>
        <xdr:to>
          <xdr:col>5</xdr:col>
          <xdr:colOff>809625</xdr:colOff>
          <xdr:row>90</xdr:row>
          <xdr:rowOff>161925</xdr:rowOff>
        </xdr:to>
        <xdr:sp macro="" textlink="">
          <xdr:nvSpPr>
            <xdr:cNvPr id="43060" name="Drop Down 52" hidden="1">
              <a:extLst>
                <a:ext uri="{63B3BB69-23CF-44E3-9099-C40C66FF867C}">
                  <a14:compatExt spid="_x0000_s4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91</xdr:row>
          <xdr:rowOff>19050</xdr:rowOff>
        </xdr:from>
        <xdr:to>
          <xdr:col>5</xdr:col>
          <xdr:colOff>809625</xdr:colOff>
          <xdr:row>91</xdr:row>
          <xdr:rowOff>161925</xdr:rowOff>
        </xdr:to>
        <xdr:sp macro="" textlink="">
          <xdr:nvSpPr>
            <xdr:cNvPr id="43062" name="Drop Down 54" hidden="1">
              <a:extLst>
                <a:ext uri="{63B3BB69-23CF-44E3-9099-C40C66FF867C}">
                  <a14:compatExt spid="_x0000_s4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19050</xdr:rowOff>
        </xdr:from>
        <xdr:to>
          <xdr:col>5</xdr:col>
          <xdr:colOff>809625</xdr:colOff>
          <xdr:row>92</xdr:row>
          <xdr:rowOff>161925</xdr:rowOff>
        </xdr:to>
        <xdr:sp macro="" textlink="">
          <xdr:nvSpPr>
            <xdr:cNvPr id="43064" name="Drop Down 56" hidden="1">
              <a:extLst>
                <a:ext uri="{63B3BB69-23CF-44E3-9099-C40C66FF867C}">
                  <a14:compatExt spid="_x0000_s4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93</xdr:row>
          <xdr:rowOff>19050</xdr:rowOff>
        </xdr:from>
        <xdr:to>
          <xdr:col>5</xdr:col>
          <xdr:colOff>809625</xdr:colOff>
          <xdr:row>93</xdr:row>
          <xdr:rowOff>161925</xdr:rowOff>
        </xdr:to>
        <xdr:sp macro="" textlink="">
          <xdr:nvSpPr>
            <xdr:cNvPr id="43066" name="Drop Down 58" hidden="1">
              <a:extLst>
                <a:ext uri="{63B3BB69-23CF-44E3-9099-C40C66FF867C}">
                  <a14:compatExt spid="_x0000_s4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</xdr:rowOff>
        </xdr:from>
        <xdr:to>
          <xdr:col>5</xdr:col>
          <xdr:colOff>809625</xdr:colOff>
          <xdr:row>94</xdr:row>
          <xdr:rowOff>161925</xdr:rowOff>
        </xdr:to>
        <xdr:sp macro="" textlink="">
          <xdr:nvSpPr>
            <xdr:cNvPr id="43068" name="Drop Down 60" hidden="1">
              <a:extLst>
                <a:ext uri="{63B3BB69-23CF-44E3-9099-C40C66FF867C}">
                  <a14:compatExt spid="_x0000_s4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95</xdr:row>
          <xdr:rowOff>19050</xdr:rowOff>
        </xdr:from>
        <xdr:to>
          <xdr:col>5</xdr:col>
          <xdr:colOff>809625</xdr:colOff>
          <xdr:row>95</xdr:row>
          <xdr:rowOff>161925</xdr:rowOff>
        </xdr:to>
        <xdr:sp macro="" textlink="">
          <xdr:nvSpPr>
            <xdr:cNvPr id="43070" name="Drop Down 62" hidden="1">
              <a:extLst>
                <a:ext uri="{63B3BB69-23CF-44E3-9099-C40C66FF867C}">
                  <a14:compatExt spid="_x0000_s43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96</xdr:row>
          <xdr:rowOff>19050</xdr:rowOff>
        </xdr:from>
        <xdr:to>
          <xdr:col>5</xdr:col>
          <xdr:colOff>809625</xdr:colOff>
          <xdr:row>96</xdr:row>
          <xdr:rowOff>161925</xdr:rowOff>
        </xdr:to>
        <xdr:sp macro="" textlink="">
          <xdr:nvSpPr>
            <xdr:cNvPr id="43072" name="Drop Down 64" hidden="1">
              <a:extLst>
                <a:ext uri="{63B3BB69-23CF-44E3-9099-C40C66FF867C}">
                  <a14:compatExt spid="_x0000_s43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97</xdr:row>
          <xdr:rowOff>19050</xdr:rowOff>
        </xdr:from>
        <xdr:to>
          <xdr:col>5</xdr:col>
          <xdr:colOff>809625</xdr:colOff>
          <xdr:row>97</xdr:row>
          <xdr:rowOff>161925</xdr:rowOff>
        </xdr:to>
        <xdr:sp macro="" textlink="">
          <xdr:nvSpPr>
            <xdr:cNvPr id="43074" name="Drop Down 66" hidden="1">
              <a:extLst>
                <a:ext uri="{63B3BB69-23CF-44E3-9099-C40C66FF867C}">
                  <a14:compatExt spid="_x0000_s4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98</xdr:row>
          <xdr:rowOff>19050</xdr:rowOff>
        </xdr:from>
        <xdr:to>
          <xdr:col>5</xdr:col>
          <xdr:colOff>809625</xdr:colOff>
          <xdr:row>98</xdr:row>
          <xdr:rowOff>161925</xdr:rowOff>
        </xdr:to>
        <xdr:sp macro="" textlink="">
          <xdr:nvSpPr>
            <xdr:cNvPr id="43076" name="Drop Down 68" hidden="1">
              <a:extLst>
                <a:ext uri="{63B3BB69-23CF-44E3-9099-C40C66FF867C}">
                  <a14:compatExt spid="_x0000_s4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99</xdr:row>
          <xdr:rowOff>19050</xdr:rowOff>
        </xdr:from>
        <xdr:to>
          <xdr:col>5</xdr:col>
          <xdr:colOff>809625</xdr:colOff>
          <xdr:row>99</xdr:row>
          <xdr:rowOff>161925</xdr:rowOff>
        </xdr:to>
        <xdr:sp macro="" textlink="">
          <xdr:nvSpPr>
            <xdr:cNvPr id="43078" name="Drop Down 70" hidden="1">
              <a:extLst>
                <a:ext uri="{63B3BB69-23CF-44E3-9099-C40C66FF867C}">
                  <a14:compatExt spid="_x0000_s4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100</xdr:row>
          <xdr:rowOff>19050</xdr:rowOff>
        </xdr:from>
        <xdr:to>
          <xdr:col>5</xdr:col>
          <xdr:colOff>809625</xdr:colOff>
          <xdr:row>100</xdr:row>
          <xdr:rowOff>161925</xdr:rowOff>
        </xdr:to>
        <xdr:sp macro="" textlink="">
          <xdr:nvSpPr>
            <xdr:cNvPr id="43080" name="Drop Down 72" hidden="1">
              <a:extLst>
                <a:ext uri="{63B3BB69-23CF-44E3-9099-C40C66FF867C}">
                  <a14:compatExt spid="_x0000_s4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101</xdr:row>
          <xdr:rowOff>19050</xdr:rowOff>
        </xdr:from>
        <xdr:to>
          <xdr:col>5</xdr:col>
          <xdr:colOff>809625</xdr:colOff>
          <xdr:row>101</xdr:row>
          <xdr:rowOff>161925</xdr:rowOff>
        </xdr:to>
        <xdr:sp macro="" textlink="">
          <xdr:nvSpPr>
            <xdr:cNvPr id="43082" name="Drop Down 74" hidden="1">
              <a:extLst>
                <a:ext uri="{63B3BB69-23CF-44E3-9099-C40C66FF867C}">
                  <a14:compatExt spid="_x0000_s4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102</xdr:row>
          <xdr:rowOff>19050</xdr:rowOff>
        </xdr:from>
        <xdr:to>
          <xdr:col>5</xdr:col>
          <xdr:colOff>809625</xdr:colOff>
          <xdr:row>102</xdr:row>
          <xdr:rowOff>161925</xdr:rowOff>
        </xdr:to>
        <xdr:sp macro="" textlink="">
          <xdr:nvSpPr>
            <xdr:cNvPr id="43084" name="Drop Down 76" hidden="1">
              <a:extLst>
                <a:ext uri="{63B3BB69-23CF-44E3-9099-C40C66FF867C}">
                  <a14:compatExt spid="_x0000_s4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103</xdr:row>
          <xdr:rowOff>19050</xdr:rowOff>
        </xdr:from>
        <xdr:to>
          <xdr:col>5</xdr:col>
          <xdr:colOff>809625</xdr:colOff>
          <xdr:row>103</xdr:row>
          <xdr:rowOff>161925</xdr:rowOff>
        </xdr:to>
        <xdr:sp macro="" textlink="">
          <xdr:nvSpPr>
            <xdr:cNvPr id="43086" name="Drop Down 78" hidden="1">
              <a:extLst>
                <a:ext uri="{63B3BB69-23CF-44E3-9099-C40C66FF867C}">
                  <a14:compatExt spid="_x0000_s4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19050</xdr:rowOff>
        </xdr:from>
        <xdr:to>
          <xdr:col>5</xdr:col>
          <xdr:colOff>809625</xdr:colOff>
          <xdr:row>104</xdr:row>
          <xdr:rowOff>161925</xdr:rowOff>
        </xdr:to>
        <xdr:sp macro="" textlink="">
          <xdr:nvSpPr>
            <xdr:cNvPr id="43088" name="Drop Down 80" hidden="1">
              <a:extLst>
                <a:ext uri="{63B3BB69-23CF-44E3-9099-C40C66FF867C}">
                  <a14:compatExt spid="_x0000_s4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105</xdr:row>
          <xdr:rowOff>19050</xdr:rowOff>
        </xdr:from>
        <xdr:to>
          <xdr:col>5</xdr:col>
          <xdr:colOff>809625</xdr:colOff>
          <xdr:row>105</xdr:row>
          <xdr:rowOff>161925</xdr:rowOff>
        </xdr:to>
        <xdr:sp macro="" textlink="">
          <xdr:nvSpPr>
            <xdr:cNvPr id="43090" name="Drop Down 82" hidden="1">
              <a:extLst>
                <a:ext uri="{63B3BB69-23CF-44E3-9099-C40C66FF867C}">
                  <a14:compatExt spid="_x0000_s4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106</xdr:row>
          <xdr:rowOff>19050</xdr:rowOff>
        </xdr:from>
        <xdr:to>
          <xdr:col>5</xdr:col>
          <xdr:colOff>809625</xdr:colOff>
          <xdr:row>106</xdr:row>
          <xdr:rowOff>161925</xdr:rowOff>
        </xdr:to>
        <xdr:sp macro="" textlink="">
          <xdr:nvSpPr>
            <xdr:cNvPr id="43092" name="Drop Down 84" hidden="1">
              <a:extLst>
                <a:ext uri="{63B3BB69-23CF-44E3-9099-C40C66FF867C}">
                  <a14:compatExt spid="_x0000_s4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107</xdr:row>
          <xdr:rowOff>19050</xdr:rowOff>
        </xdr:from>
        <xdr:to>
          <xdr:col>5</xdr:col>
          <xdr:colOff>809625</xdr:colOff>
          <xdr:row>107</xdr:row>
          <xdr:rowOff>161925</xdr:rowOff>
        </xdr:to>
        <xdr:sp macro="" textlink="">
          <xdr:nvSpPr>
            <xdr:cNvPr id="43094" name="Drop Down 86" hidden="1">
              <a:extLst>
                <a:ext uri="{63B3BB69-23CF-44E3-9099-C40C66FF867C}">
                  <a14:compatExt spid="_x0000_s4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19050</xdr:rowOff>
        </xdr:from>
        <xdr:to>
          <xdr:col>2</xdr:col>
          <xdr:colOff>809625</xdr:colOff>
          <xdr:row>9</xdr:row>
          <xdr:rowOff>161925</xdr:rowOff>
        </xdr:to>
        <xdr:sp macro="" textlink="">
          <xdr:nvSpPr>
            <xdr:cNvPr id="43096" name="Drop Down 88" hidden="1">
              <a:extLst>
                <a:ext uri="{63B3BB69-23CF-44E3-9099-C40C66FF867C}">
                  <a14:compatExt spid="_x0000_s4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19050</xdr:rowOff>
        </xdr:from>
        <xdr:to>
          <xdr:col>2</xdr:col>
          <xdr:colOff>809625</xdr:colOff>
          <xdr:row>10</xdr:row>
          <xdr:rowOff>161925</xdr:rowOff>
        </xdr:to>
        <xdr:sp macro="" textlink="">
          <xdr:nvSpPr>
            <xdr:cNvPr id="43097" name="Drop Down 89" hidden="1">
              <a:extLst>
                <a:ext uri="{63B3BB69-23CF-44E3-9099-C40C66FF867C}">
                  <a14:compatExt spid="_x0000_s4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2</xdr:col>
          <xdr:colOff>809625</xdr:colOff>
          <xdr:row>11</xdr:row>
          <xdr:rowOff>161925</xdr:rowOff>
        </xdr:to>
        <xdr:sp macro="" textlink="">
          <xdr:nvSpPr>
            <xdr:cNvPr id="43098" name="Drop Down 90" hidden="1">
              <a:extLst>
                <a:ext uri="{63B3BB69-23CF-44E3-9099-C40C66FF867C}">
                  <a14:compatExt spid="_x0000_s4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19050</xdr:rowOff>
        </xdr:from>
        <xdr:to>
          <xdr:col>2</xdr:col>
          <xdr:colOff>809625</xdr:colOff>
          <xdr:row>12</xdr:row>
          <xdr:rowOff>161925</xdr:rowOff>
        </xdr:to>
        <xdr:sp macro="" textlink="">
          <xdr:nvSpPr>
            <xdr:cNvPr id="43099" name="Drop Down 91" hidden="1">
              <a:extLst>
                <a:ext uri="{63B3BB69-23CF-44E3-9099-C40C66FF867C}">
                  <a14:compatExt spid="_x0000_s4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19050</xdr:rowOff>
        </xdr:from>
        <xdr:to>
          <xdr:col>2</xdr:col>
          <xdr:colOff>809625</xdr:colOff>
          <xdr:row>13</xdr:row>
          <xdr:rowOff>161925</xdr:rowOff>
        </xdr:to>
        <xdr:sp macro="" textlink="">
          <xdr:nvSpPr>
            <xdr:cNvPr id="43100" name="Drop Down 92" hidden="1">
              <a:extLst>
                <a:ext uri="{63B3BB69-23CF-44E3-9099-C40C66FF867C}">
                  <a14:compatExt spid="_x0000_s4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59</xdr:row>
          <xdr:rowOff>19050</xdr:rowOff>
        </xdr:from>
        <xdr:to>
          <xdr:col>0</xdr:col>
          <xdr:colOff>2047875</xdr:colOff>
          <xdr:row>59</xdr:row>
          <xdr:rowOff>247650</xdr:rowOff>
        </xdr:to>
        <xdr:sp macro="" textlink="">
          <xdr:nvSpPr>
            <xdr:cNvPr id="43169" name="Drop Down 161" hidden="1">
              <a:extLst>
                <a:ext uri="{63B3BB69-23CF-44E3-9099-C40C66FF867C}">
                  <a14:compatExt spid="_x0000_s4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60</xdr:row>
          <xdr:rowOff>19050</xdr:rowOff>
        </xdr:from>
        <xdr:to>
          <xdr:col>0</xdr:col>
          <xdr:colOff>2047875</xdr:colOff>
          <xdr:row>60</xdr:row>
          <xdr:rowOff>228600</xdr:rowOff>
        </xdr:to>
        <xdr:sp macro="" textlink="">
          <xdr:nvSpPr>
            <xdr:cNvPr id="43171" name="Drop Down 163" hidden="1">
              <a:extLst>
                <a:ext uri="{63B3BB69-23CF-44E3-9099-C40C66FF867C}">
                  <a14:compatExt spid="_x0000_s4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69</xdr:row>
          <xdr:rowOff>19050</xdr:rowOff>
        </xdr:from>
        <xdr:to>
          <xdr:col>8</xdr:col>
          <xdr:colOff>809625</xdr:colOff>
          <xdr:row>69</xdr:row>
          <xdr:rowOff>161925</xdr:rowOff>
        </xdr:to>
        <xdr:sp macro="" textlink="">
          <xdr:nvSpPr>
            <xdr:cNvPr id="43172" name="Drop Down 164" hidden="1">
              <a:extLst>
                <a:ext uri="{63B3BB69-23CF-44E3-9099-C40C66FF867C}">
                  <a14:compatExt spid="_x0000_s4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70</xdr:row>
          <xdr:rowOff>19050</xdr:rowOff>
        </xdr:from>
        <xdr:to>
          <xdr:col>8</xdr:col>
          <xdr:colOff>809625</xdr:colOff>
          <xdr:row>70</xdr:row>
          <xdr:rowOff>161925</xdr:rowOff>
        </xdr:to>
        <xdr:sp macro="" textlink="">
          <xdr:nvSpPr>
            <xdr:cNvPr id="43173" name="Drop Down 165" hidden="1">
              <a:extLst>
                <a:ext uri="{63B3BB69-23CF-44E3-9099-C40C66FF867C}">
                  <a14:compatExt spid="_x0000_s4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71</xdr:row>
          <xdr:rowOff>19050</xdr:rowOff>
        </xdr:from>
        <xdr:to>
          <xdr:col>8</xdr:col>
          <xdr:colOff>809625</xdr:colOff>
          <xdr:row>71</xdr:row>
          <xdr:rowOff>161925</xdr:rowOff>
        </xdr:to>
        <xdr:sp macro="" textlink="">
          <xdr:nvSpPr>
            <xdr:cNvPr id="43174" name="Drop Down 166" hidden="1">
              <a:extLst>
                <a:ext uri="{63B3BB69-23CF-44E3-9099-C40C66FF867C}">
                  <a14:compatExt spid="_x0000_s4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72</xdr:row>
          <xdr:rowOff>19050</xdr:rowOff>
        </xdr:from>
        <xdr:to>
          <xdr:col>8</xdr:col>
          <xdr:colOff>809625</xdr:colOff>
          <xdr:row>72</xdr:row>
          <xdr:rowOff>161925</xdr:rowOff>
        </xdr:to>
        <xdr:sp macro="" textlink="">
          <xdr:nvSpPr>
            <xdr:cNvPr id="43175" name="Drop Down 167" hidden="1">
              <a:extLst>
                <a:ext uri="{63B3BB69-23CF-44E3-9099-C40C66FF867C}">
                  <a14:compatExt spid="_x0000_s4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73</xdr:row>
          <xdr:rowOff>19050</xdr:rowOff>
        </xdr:from>
        <xdr:to>
          <xdr:col>8</xdr:col>
          <xdr:colOff>809625</xdr:colOff>
          <xdr:row>73</xdr:row>
          <xdr:rowOff>161925</xdr:rowOff>
        </xdr:to>
        <xdr:sp macro="" textlink="">
          <xdr:nvSpPr>
            <xdr:cNvPr id="43176" name="Drop Down 168" hidden="1">
              <a:extLst>
                <a:ext uri="{63B3BB69-23CF-44E3-9099-C40C66FF867C}">
                  <a14:compatExt spid="_x0000_s4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74</xdr:row>
          <xdr:rowOff>19050</xdr:rowOff>
        </xdr:from>
        <xdr:to>
          <xdr:col>8</xdr:col>
          <xdr:colOff>809625</xdr:colOff>
          <xdr:row>74</xdr:row>
          <xdr:rowOff>161925</xdr:rowOff>
        </xdr:to>
        <xdr:sp macro="" textlink="">
          <xdr:nvSpPr>
            <xdr:cNvPr id="43177" name="Drop Down 169" hidden="1">
              <a:extLst>
                <a:ext uri="{63B3BB69-23CF-44E3-9099-C40C66FF867C}">
                  <a14:compatExt spid="_x0000_s4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75</xdr:row>
          <xdr:rowOff>19050</xdr:rowOff>
        </xdr:from>
        <xdr:to>
          <xdr:col>8</xdr:col>
          <xdr:colOff>809625</xdr:colOff>
          <xdr:row>75</xdr:row>
          <xdr:rowOff>161925</xdr:rowOff>
        </xdr:to>
        <xdr:sp macro="" textlink="">
          <xdr:nvSpPr>
            <xdr:cNvPr id="43178" name="Drop Down 170" hidden="1">
              <a:extLst>
                <a:ext uri="{63B3BB69-23CF-44E3-9099-C40C66FF867C}">
                  <a14:compatExt spid="_x0000_s4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76</xdr:row>
          <xdr:rowOff>19050</xdr:rowOff>
        </xdr:from>
        <xdr:to>
          <xdr:col>8</xdr:col>
          <xdr:colOff>809625</xdr:colOff>
          <xdr:row>76</xdr:row>
          <xdr:rowOff>161925</xdr:rowOff>
        </xdr:to>
        <xdr:sp macro="" textlink="">
          <xdr:nvSpPr>
            <xdr:cNvPr id="43179" name="Drop Down 171" hidden="1">
              <a:extLst>
                <a:ext uri="{63B3BB69-23CF-44E3-9099-C40C66FF867C}">
                  <a14:compatExt spid="_x0000_s4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77</xdr:row>
          <xdr:rowOff>19050</xdr:rowOff>
        </xdr:from>
        <xdr:to>
          <xdr:col>8</xdr:col>
          <xdr:colOff>809625</xdr:colOff>
          <xdr:row>77</xdr:row>
          <xdr:rowOff>161925</xdr:rowOff>
        </xdr:to>
        <xdr:sp macro="" textlink="">
          <xdr:nvSpPr>
            <xdr:cNvPr id="43180" name="Drop Down 172" hidden="1">
              <a:extLst>
                <a:ext uri="{63B3BB69-23CF-44E3-9099-C40C66FF867C}">
                  <a14:compatExt spid="_x0000_s4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78</xdr:row>
          <xdr:rowOff>19050</xdr:rowOff>
        </xdr:from>
        <xdr:to>
          <xdr:col>8</xdr:col>
          <xdr:colOff>809625</xdr:colOff>
          <xdr:row>78</xdr:row>
          <xdr:rowOff>161925</xdr:rowOff>
        </xdr:to>
        <xdr:sp macro="" textlink="">
          <xdr:nvSpPr>
            <xdr:cNvPr id="43181" name="Drop Down 173" hidden="1">
              <a:extLst>
                <a:ext uri="{63B3BB69-23CF-44E3-9099-C40C66FF867C}">
                  <a14:compatExt spid="_x0000_s4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79</xdr:row>
          <xdr:rowOff>19050</xdr:rowOff>
        </xdr:from>
        <xdr:to>
          <xdr:col>8</xdr:col>
          <xdr:colOff>809625</xdr:colOff>
          <xdr:row>79</xdr:row>
          <xdr:rowOff>161925</xdr:rowOff>
        </xdr:to>
        <xdr:sp macro="" textlink="">
          <xdr:nvSpPr>
            <xdr:cNvPr id="43182" name="Drop Down 174" hidden="1">
              <a:extLst>
                <a:ext uri="{63B3BB69-23CF-44E3-9099-C40C66FF867C}">
                  <a14:compatExt spid="_x0000_s4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80</xdr:row>
          <xdr:rowOff>19050</xdr:rowOff>
        </xdr:from>
        <xdr:to>
          <xdr:col>8</xdr:col>
          <xdr:colOff>809625</xdr:colOff>
          <xdr:row>80</xdr:row>
          <xdr:rowOff>161925</xdr:rowOff>
        </xdr:to>
        <xdr:sp macro="" textlink="">
          <xdr:nvSpPr>
            <xdr:cNvPr id="43183" name="Drop Down 175" hidden="1">
              <a:extLst>
                <a:ext uri="{63B3BB69-23CF-44E3-9099-C40C66FF867C}">
                  <a14:compatExt spid="_x0000_s4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81</xdr:row>
          <xdr:rowOff>19050</xdr:rowOff>
        </xdr:from>
        <xdr:to>
          <xdr:col>8</xdr:col>
          <xdr:colOff>809625</xdr:colOff>
          <xdr:row>81</xdr:row>
          <xdr:rowOff>161925</xdr:rowOff>
        </xdr:to>
        <xdr:sp macro="" textlink="">
          <xdr:nvSpPr>
            <xdr:cNvPr id="43184" name="Drop Down 176" hidden="1">
              <a:extLst>
                <a:ext uri="{63B3BB69-23CF-44E3-9099-C40C66FF867C}">
                  <a14:compatExt spid="_x0000_s4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82</xdr:row>
          <xdr:rowOff>19050</xdr:rowOff>
        </xdr:from>
        <xdr:to>
          <xdr:col>8</xdr:col>
          <xdr:colOff>809625</xdr:colOff>
          <xdr:row>82</xdr:row>
          <xdr:rowOff>161925</xdr:rowOff>
        </xdr:to>
        <xdr:sp macro="" textlink="">
          <xdr:nvSpPr>
            <xdr:cNvPr id="43185" name="Drop Down 177" hidden="1">
              <a:extLst>
                <a:ext uri="{63B3BB69-23CF-44E3-9099-C40C66FF867C}">
                  <a14:compatExt spid="_x0000_s4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83</xdr:row>
          <xdr:rowOff>19050</xdr:rowOff>
        </xdr:from>
        <xdr:to>
          <xdr:col>8</xdr:col>
          <xdr:colOff>809625</xdr:colOff>
          <xdr:row>83</xdr:row>
          <xdr:rowOff>161925</xdr:rowOff>
        </xdr:to>
        <xdr:sp macro="" textlink="">
          <xdr:nvSpPr>
            <xdr:cNvPr id="43186" name="Drop Down 178" hidden="1">
              <a:extLst>
                <a:ext uri="{63B3BB69-23CF-44E3-9099-C40C66FF867C}">
                  <a14:compatExt spid="_x0000_s4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84</xdr:row>
          <xdr:rowOff>19050</xdr:rowOff>
        </xdr:from>
        <xdr:to>
          <xdr:col>8</xdr:col>
          <xdr:colOff>809625</xdr:colOff>
          <xdr:row>84</xdr:row>
          <xdr:rowOff>161925</xdr:rowOff>
        </xdr:to>
        <xdr:sp macro="" textlink="">
          <xdr:nvSpPr>
            <xdr:cNvPr id="43187" name="Drop Down 179" hidden="1">
              <a:extLst>
                <a:ext uri="{63B3BB69-23CF-44E3-9099-C40C66FF867C}">
                  <a14:compatExt spid="_x0000_s4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85</xdr:row>
          <xdr:rowOff>19050</xdr:rowOff>
        </xdr:from>
        <xdr:to>
          <xdr:col>8</xdr:col>
          <xdr:colOff>809625</xdr:colOff>
          <xdr:row>85</xdr:row>
          <xdr:rowOff>161925</xdr:rowOff>
        </xdr:to>
        <xdr:sp macro="" textlink="">
          <xdr:nvSpPr>
            <xdr:cNvPr id="43188" name="Drop Down 180" hidden="1">
              <a:extLst>
                <a:ext uri="{63B3BB69-23CF-44E3-9099-C40C66FF867C}">
                  <a14:compatExt spid="_x0000_s4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86</xdr:row>
          <xdr:rowOff>19050</xdr:rowOff>
        </xdr:from>
        <xdr:to>
          <xdr:col>8</xdr:col>
          <xdr:colOff>809625</xdr:colOff>
          <xdr:row>86</xdr:row>
          <xdr:rowOff>161925</xdr:rowOff>
        </xdr:to>
        <xdr:sp macro="" textlink="">
          <xdr:nvSpPr>
            <xdr:cNvPr id="43189" name="Drop Down 181" hidden="1">
              <a:extLst>
                <a:ext uri="{63B3BB69-23CF-44E3-9099-C40C66FF867C}">
                  <a14:compatExt spid="_x0000_s4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87</xdr:row>
          <xdr:rowOff>19050</xdr:rowOff>
        </xdr:from>
        <xdr:to>
          <xdr:col>8</xdr:col>
          <xdr:colOff>809625</xdr:colOff>
          <xdr:row>87</xdr:row>
          <xdr:rowOff>161925</xdr:rowOff>
        </xdr:to>
        <xdr:sp macro="" textlink="">
          <xdr:nvSpPr>
            <xdr:cNvPr id="43190" name="Drop Down 182" hidden="1">
              <a:extLst>
                <a:ext uri="{63B3BB69-23CF-44E3-9099-C40C66FF867C}">
                  <a14:compatExt spid="_x0000_s4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88</xdr:row>
          <xdr:rowOff>19050</xdr:rowOff>
        </xdr:from>
        <xdr:to>
          <xdr:col>8</xdr:col>
          <xdr:colOff>809625</xdr:colOff>
          <xdr:row>88</xdr:row>
          <xdr:rowOff>161925</xdr:rowOff>
        </xdr:to>
        <xdr:sp macro="" textlink="">
          <xdr:nvSpPr>
            <xdr:cNvPr id="43191" name="Drop Down 183" hidden="1">
              <a:extLst>
                <a:ext uri="{63B3BB69-23CF-44E3-9099-C40C66FF867C}">
                  <a14:compatExt spid="_x0000_s4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89</xdr:row>
          <xdr:rowOff>0</xdr:rowOff>
        </xdr:from>
        <xdr:to>
          <xdr:col>8</xdr:col>
          <xdr:colOff>809625</xdr:colOff>
          <xdr:row>89</xdr:row>
          <xdr:rowOff>142875</xdr:rowOff>
        </xdr:to>
        <xdr:sp macro="" textlink="">
          <xdr:nvSpPr>
            <xdr:cNvPr id="43192" name="Drop Down 184" hidden="1">
              <a:extLst>
                <a:ext uri="{63B3BB69-23CF-44E3-9099-C40C66FF867C}">
                  <a14:compatExt spid="_x0000_s4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89</xdr:row>
          <xdr:rowOff>0</xdr:rowOff>
        </xdr:from>
        <xdr:to>
          <xdr:col>8</xdr:col>
          <xdr:colOff>809625</xdr:colOff>
          <xdr:row>89</xdr:row>
          <xdr:rowOff>142875</xdr:rowOff>
        </xdr:to>
        <xdr:sp macro="" textlink="">
          <xdr:nvSpPr>
            <xdr:cNvPr id="43193" name="Drop Down 185" hidden="1">
              <a:extLst>
                <a:ext uri="{63B3BB69-23CF-44E3-9099-C40C66FF867C}">
                  <a14:compatExt spid="_x0000_s4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89</xdr:row>
          <xdr:rowOff>0</xdr:rowOff>
        </xdr:from>
        <xdr:to>
          <xdr:col>8</xdr:col>
          <xdr:colOff>809625</xdr:colOff>
          <xdr:row>89</xdr:row>
          <xdr:rowOff>142875</xdr:rowOff>
        </xdr:to>
        <xdr:sp macro="" textlink="">
          <xdr:nvSpPr>
            <xdr:cNvPr id="43194" name="Drop Down 186" hidden="1">
              <a:extLst>
                <a:ext uri="{63B3BB69-23CF-44E3-9099-C40C66FF867C}">
                  <a14:compatExt spid="_x0000_s4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89</xdr:row>
          <xdr:rowOff>19050</xdr:rowOff>
        </xdr:from>
        <xdr:to>
          <xdr:col>8</xdr:col>
          <xdr:colOff>809625</xdr:colOff>
          <xdr:row>89</xdr:row>
          <xdr:rowOff>161925</xdr:rowOff>
        </xdr:to>
        <xdr:sp macro="" textlink="">
          <xdr:nvSpPr>
            <xdr:cNvPr id="43195" name="Drop Down 187" hidden="1">
              <a:extLst>
                <a:ext uri="{63B3BB69-23CF-44E3-9099-C40C66FF867C}">
                  <a14:compatExt spid="_x0000_s4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90</xdr:row>
          <xdr:rowOff>19050</xdr:rowOff>
        </xdr:from>
        <xdr:to>
          <xdr:col>8</xdr:col>
          <xdr:colOff>809625</xdr:colOff>
          <xdr:row>90</xdr:row>
          <xdr:rowOff>161925</xdr:rowOff>
        </xdr:to>
        <xdr:sp macro="" textlink="">
          <xdr:nvSpPr>
            <xdr:cNvPr id="43196" name="Drop Down 188" hidden="1">
              <a:extLst>
                <a:ext uri="{63B3BB69-23CF-44E3-9099-C40C66FF867C}">
                  <a14:compatExt spid="_x0000_s4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91</xdr:row>
          <xdr:rowOff>19050</xdr:rowOff>
        </xdr:from>
        <xdr:to>
          <xdr:col>8</xdr:col>
          <xdr:colOff>809625</xdr:colOff>
          <xdr:row>91</xdr:row>
          <xdr:rowOff>161925</xdr:rowOff>
        </xdr:to>
        <xdr:sp macro="" textlink="">
          <xdr:nvSpPr>
            <xdr:cNvPr id="43197" name="Drop Down 189" hidden="1">
              <a:extLst>
                <a:ext uri="{63B3BB69-23CF-44E3-9099-C40C66FF867C}">
                  <a14:compatExt spid="_x0000_s4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92</xdr:row>
          <xdr:rowOff>19050</xdr:rowOff>
        </xdr:from>
        <xdr:to>
          <xdr:col>8</xdr:col>
          <xdr:colOff>809625</xdr:colOff>
          <xdr:row>92</xdr:row>
          <xdr:rowOff>161925</xdr:rowOff>
        </xdr:to>
        <xdr:sp macro="" textlink="">
          <xdr:nvSpPr>
            <xdr:cNvPr id="43198" name="Drop Down 190" hidden="1">
              <a:extLst>
                <a:ext uri="{63B3BB69-23CF-44E3-9099-C40C66FF867C}">
                  <a14:compatExt spid="_x0000_s4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93</xdr:row>
          <xdr:rowOff>19050</xdr:rowOff>
        </xdr:from>
        <xdr:to>
          <xdr:col>8</xdr:col>
          <xdr:colOff>809625</xdr:colOff>
          <xdr:row>93</xdr:row>
          <xdr:rowOff>161925</xdr:rowOff>
        </xdr:to>
        <xdr:sp macro="" textlink="">
          <xdr:nvSpPr>
            <xdr:cNvPr id="43199" name="Drop Down 191" hidden="1">
              <a:extLst>
                <a:ext uri="{63B3BB69-23CF-44E3-9099-C40C66FF867C}">
                  <a14:compatExt spid="_x0000_s4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94</xdr:row>
          <xdr:rowOff>19050</xdr:rowOff>
        </xdr:from>
        <xdr:to>
          <xdr:col>8</xdr:col>
          <xdr:colOff>809625</xdr:colOff>
          <xdr:row>94</xdr:row>
          <xdr:rowOff>161925</xdr:rowOff>
        </xdr:to>
        <xdr:sp macro="" textlink="">
          <xdr:nvSpPr>
            <xdr:cNvPr id="43200" name="Drop Down 192" hidden="1">
              <a:extLst>
                <a:ext uri="{63B3BB69-23CF-44E3-9099-C40C66FF867C}">
                  <a14:compatExt spid="_x0000_s4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95</xdr:row>
          <xdr:rowOff>19050</xdr:rowOff>
        </xdr:from>
        <xdr:to>
          <xdr:col>8</xdr:col>
          <xdr:colOff>809625</xdr:colOff>
          <xdr:row>95</xdr:row>
          <xdr:rowOff>161925</xdr:rowOff>
        </xdr:to>
        <xdr:sp macro="" textlink="">
          <xdr:nvSpPr>
            <xdr:cNvPr id="43201" name="Drop Down 193" hidden="1">
              <a:extLst>
                <a:ext uri="{63B3BB69-23CF-44E3-9099-C40C66FF867C}">
                  <a14:compatExt spid="_x0000_s4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96</xdr:row>
          <xdr:rowOff>19050</xdr:rowOff>
        </xdr:from>
        <xdr:to>
          <xdr:col>8</xdr:col>
          <xdr:colOff>809625</xdr:colOff>
          <xdr:row>96</xdr:row>
          <xdr:rowOff>161925</xdr:rowOff>
        </xdr:to>
        <xdr:sp macro="" textlink="">
          <xdr:nvSpPr>
            <xdr:cNvPr id="43202" name="Drop Down 194" hidden="1">
              <a:extLst>
                <a:ext uri="{63B3BB69-23CF-44E3-9099-C40C66FF867C}">
                  <a14:compatExt spid="_x0000_s4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97</xdr:row>
          <xdr:rowOff>19050</xdr:rowOff>
        </xdr:from>
        <xdr:to>
          <xdr:col>8</xdr:col>
          <xdr:colOff>809625</xdr:colOff>
          <xdr:row>97</xdr:row>
          <xdr:rowOff>161925</xdr:rowOff>
        </xdr:to>
        <xdr:sp macro="" textlink="">
          <xdr:nvSpPr>
            <xdr:cNvPr id="43203" name="Drop Down 195" hidden="1">
              <a:extLst>
                <a:ext uri="{63B3BB69-23CF-44E3-9099-C40C66FF867C}">
                  <a14:compatExt spid="_x0000_s4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98</xdr:row>
          <xdr:rowOff>19050</xdr:rowOff>
        </xdr:from>
        <xdr:to>
          <xdr:col>8</xdr:col>
          <xdr:colOff>809625</xdr:colOff>
          <xdr:row>98</xdr:row>
          <xdr:rowOff>161925</xdr:rowOff>
        </xdr:to>
        <xdr:sp macro="" textlink="">
          <xdr:nvSpPr>
            <xdr:cNvPr id="43204" name="Drop Down 196" hidden="1">
              <a:extLst>
                <a:ext uri="{63B3BB69-23CF-44E3-9099-C40C66FF867C}">
                  <a14:compatExt spid="_x0000_s4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99</xdr:row>
          <xdr:rowOff>19050</xdr:rowOff>
        </xdr:from>
        <xdr:to>
          <xdr:col>8</xdr:col>
          <xdr:colOff>809625</xdr:colOff>
          <xdr:row>99</xdr:row>
          <xdr:rowOff>161925</xdr:rowOff>
        </xdr:to>
        <xdr:sp macro="" textlink="">
          <xdr:nvSpPr>
            <xdr:cNvPr id="43205" name="Drop Down 197" hidden="1">
              <a:extLst>
                <a:ext uri="{63B3BB69-23CF-44E3-9099-C40C66FF867C}">
                  <a14:compatExt spid="_x0000_s4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100</xdr:row>
          <xdr:rowOff>19050</xdr:rowOff>
        </xdr:from>
        <xdr:to>
          <xdr:col>8</xdr:col>
          <xdr:colOff>809625</xdr:colOff>
          <xdr:row>100</xdr:row>
          <xdr:rowOff>161925</xdr:rowOff>
        </xdr:to>
        <xdr:sp macro="" textlink="">
          <xdr:nvSpPr>
            <xdr:cNvPr id="43206" name="Drop Down 198" hidden="1">
              <a:extLst>
                <a:ext uri="{63B3BB69-23CF-44E3-9099-C40C66FF867C}">
                  <a14:compatExt spid="_x0000_s4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101</xdr:row>
          <xdr:rowOff>19050</xdr:rowOff>
        </xdr:from>
        <xdr:to>
          <xdr:col>8</xdr:col>
          <xdr:colOff>809625</xdr:colOff>
          <xdr:row>101</xdr:row>
          <xdr:rowOff>161925</xdr:rowOff>
        </xdr:to>
        <xdr:sp macro="" textlink="">
          <xdr:nvSpPr>
            <xdr:cNvPr id="43207" name="Drop Down 199" hidden="1">
              <a:extLst>
                <a:ext uri="{63B3BB69-23CF-44E3-9099-C40C66FF867C}">
                  <a14:compatExt spid="_x0000_s4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102</xdr:row>
          <xdr:rowOff>19050</xdr:rowOff>
        </xdr:from>
        <xdr:to>
          <xdr:col>8</xdr:col>
          <xdr:colOff>809625</xdr:colOff>
          <xdr:row>102</xdr:row>
          <xdr:rowOff>161925</xdr:rowOff>
        </xdr:to>
        <xdr:sp macro="" textlink="">
          <xdr:nvSpPr>
            <xdr:cNvPr id="43208" name="Drop Down 200" hidden="1">
              <a:extLst>
                <a:ext uri="{63B3BB69-23CF-44E3-9099-C40C66FF867C}">
                  <a14:compatExt spid="_x0000_s4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103</xdr:row>
          <xdr:rowOff>19050</xdr:rowOff>
        </xdr:from>
        <xdr:to>
          <xdr:col>8</xdr:col>
          <xdr:colOff>809625</xdr:colOff>
          <xdr:row>103</xdr:row>
          <xdr:rowOff>161925</xdr:rowOff>
        </xdr:to>
        <xdr:sp macro="" textlink="">
          <xdr:nvSpPr>
            <xdr:cNvPr id="43209" name="Drop Down 201" hidden="1">
              <a:extLst>
                <a:ext uri="{63B3BB69-23CF-44E3-9099-C40C66FF867C}">
                  <a14:compatExt spid="_x0000_s4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104</xdr:row>
          <xdr:rowOff>19050</xdr:rowOff>
        </xdr:from>
        <xdr:to>
          <xdr:col>8</xdr:col>
          <xdr:colOff>809625</xdr:colOff>
          <xdr:row>104</xdr:row>
          <xdr:rowOff>161925</xdr:rowOff>
        </xdr:to>
        <xdr:sp macro="" textlink="">
          <xdr:nvSpPr>
            <xdr:cNvPr id="43210" name="Drop Down 202" hidden="1">
              <a:extLst>
                <a:ext uri="{63B3BB69-23CF-44E3-9099-C40C66FF867C}">
                  <a14:compatExt spid="_x0000_s4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105</xdr:row>
          <xdr:rowOff>19050</xdr:rowOff>
        </xdr:from>
        <xdr:to>
          <xdr:col>8</xdr:col>
          <xdr:colOff>809625</xdr:colOff>
          <xdr:row>105</xdr:row>
          <xdr:rowOff>161925</xdr:rowOff>
        </xdr:to>
        <xdr:sp macro="" textlink="">
          <xdr:nvSpPr>
            <xdr:cNvPr id="43211" name="Drop Down 203" hidden="1">
              <a:extLst>
                <a:ext uri="{63B3BB69-23CF-44E3-9099-C40C66FF867C}">
                  <a14:compatExt spid="_x0000_s4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106</xdr:row>
          <xdr:rowOff>19050</xdr:rowOff>
        </xdr:from>
        <xdr:to>
          <xdr:col>8</xdr:col>
          <xdr:colOff>809625</xdr:colOff>
          <xdr:row>106</xdr:row>
          <xdr:rowOff>161925</xdr:rowOff>
        </xdr:to>
        <xdr:sp macro="" textlink="">
          <xdr:nvSpPr>
            <xdr:cNvPr id="43212" name="Drop Down 204" hidden="1">
              <a:extLst>
                <a:ext uri="{63B3BB69-23CF-44E3-9099-C40C66FF867C}">
                  <a14:compatExt spid="_x0000_s4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107</xdr:row>
          <xdr:rowOff>19050</xdr:rowOff>
        </xdr:from>
        <xdr:to>
          <xdr:col>8</xdr:col>
          <xdr:colOff>809625</xdr:colOff>
          <xdr:row>107</xdr:row>
          <xdr:rowOff>161925</xdr:rowOff>
        </xdr:to>
        <xdr:sp macro="" textlink="">
          <xdr:nvSpPr>
            <xdr:cNvPr id="43213" name="Drop Down 205" hidden="1">
              <a:extLst>
                <a:ext uri="{63B3BB69-23CF-44E3-9099-C40C66FF867C}">
                  <a14:compatExt spid="_x0000_s43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61</xdr:row>
          <xdr:rowOff>19050</xdr:rowOff>
        </xdr:from>
        <xdr:to>
          <xdr:col>0</xdr:col>
          <xdr:colOff>2047875</xdr:colOff>
          <xdr:row>61</xdr:row>
          <xdr:rowOff>228600</xdr:rowOff>
        </xdr:to>
        <xdr:sp macro="" textlink="">
          <xdr:nvSpPr>
            <xdr:cNvPr id="43217" name="Drop Down 209" hidden="1">
              <a:extLst>
                <a:ext uri="{63B3BB69-23CF-44E3-9099-C40C66FF867C}">
                  <a14:compatExt spid="_x0000_s43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69</xdr:row>
          <xdr:rowOff>19050</xdr:rowOff>
        </xdr:from>
        <xdr:to>
          <xdr:col>3</xdr:col>
          <xdr:colOff>809625</xdr:colOff>
          <xdr:row>69</xdr:row>
          <xdr:rowOff>161925</xdr:rowOff>
        </xdr:to>
        <xdr:sp macro="" textlink="">
          <xdr:nvSpPr>
            <xdr:cNvPr id="43218" name="Drop Down 210" hidden="1">
              <a:extLst>
                <a:ext uri="{63B3BB69-23CF-44E3-9099-C40C66FF867C}">
                  <a14:compatExt spid="_x0000_s43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19050</xdr:rowOff>
        </xdr:from>
        <xdr:to>
          <xdr:col>3</xdr:col>
          <xdr:colOff>809625</xdr:colOff>
          <xdr:row>70</xdr:row>
          <xdr:rowOff>161925</xdr:rowOff>
        </xdr:to>
        <xdr:sp macro="" textlink="">
          <xdr:nvSpPr>
            <xdr:cNvPr id="43219" name="Drop Down 211" hidden="1">
              <a:extLst>
                <a:ext uri="{63B3BB69-23CF-44E3-9099-C40C66FF867C}">
                  <a14:compatExt spid="_x0000_s43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71</xdr:row>
          <xdr:rowOff>19050</xdr:rowOff>
        </xdr:from>
        <xdr:to>
          <xdr:col>3</xdr:col>
          <xdr:colOff>809625</xdr:colOff>
          <xdr:row>71</xdr:row>
          <xdr:rowOff>161925</xdr:rowOff>
        </xdr:to>
        <xdr:sp macro="" textlink="">
          <xdr:nvSpPr>
            <xdr:cNvPr id="43220" name="Drop Down 212" hidden="1">
              <a:extLst>
                <a:ext uri="{63B3BB69-23CF-44E3-9099-C40C66FF867C}">
                  <a14:compatExt spid="_x0000_s43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19050</xdr:rowOff>
        </xdr:from>
        <xdr:to>
          <xdr:col>3</xdr:col>
          <xdr:colOff>809625</xdr:colOff>
          <xdr:row>72</xdr:row>
          <xdr:rowOff>161925</xdr:rowOff>
        </xdr:to>
        <xdr:sp macro="" textlink="">
          <xdr:nvSpPr>
            <xdr:cNvPr id="43221" name="Drop Down 213" hidden="1">
              <a:extLst>
                <a:ext uri="{63B3BB69-23CF-44E3-9099-C40C66FF867C}">
                  <a14:compatExt spid="_x0000_s43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</xdr:rowOff>
        </xdr:from>
        <xdr:to>
          <xdr:col>3</xdr:col>
          <xdr:colOff>809625</xdr:colOff>
          <xdr:row>73</xdr:row>
          <xdr:rowOff>161925</xdr:rowOff>
        </xdr:to>
        <xdr:sp macro="" textlink="">
          <xdr:nvSpPr>
            <xdr:cNvPr id="43222" name="Drop Down 214" hidden="1">
              <a:extLst>
                <a:ext uri="{63B3BB69-23CF-44E3-9099-C40C66FF867C}">
                  <a14:compatExt spid="_x0000_s43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3</xdr:col>
          <xdr:colOff>809625</xdr:colOff>
          <xdr:row>74</xdr:row>
          <xdr:rowOff>161925</xdr:rowOff>
        </xdr:to>
        <xdr:sp macro="" textlink="">
          <xdr:nvSpPr>
            <xdr:cNvPr id="43223" name="Drop Down 215" hidden="1">
              <a:extLst>
                <a:ext uri="{63B3BB69-23CF-44E3-9099-C40C66FF867C}">
                  <a14:compatExt spid="_x0000_s43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19050</xdr:rowOff>
        </xdr:from>
        <xdr:to>
          <xdr:col>3</xdr:col>
          <xdr:colOff>809625</xdr:colOff>
          <xdr:row>75</xdr:row>
          <xdr:rowOff>161925</xdr:rowOff>
        </xdr:to>
        <xdr:sp macro="" textlink="">
          <xdr:nvSpPr>
            <xdr:cNvPr id="43224" name="Drop Down 216" hidden="1">
              <a:extLst>
                <a:ext uri="{63B3BB69-23CF-44E3-9099-C40C66FF867C}">
                  <a14:compatExt spid="_x0000_s43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19050</xdr:rowOff>
        </xdr:from>
        <xdr:to>
          <xdr:col>3</xdr:col>
          <xdr:colOff>809625</xdr:colOff>
          <xdr:row>76</xdr:row>
          <xdr:rowOff>161925</xdr:rowOff>
        </xdr:to>
        <xdr:sp macro="" textlink="">
          <xdr:nvSpPr>
            <xdr:cNvPr id="43225" name="Drop Down 217" hidden="1">
              <a:extLst>
                <a:ext uri="{63B3BB69-23CF-44E3-9099-C40C66FF867C}">
                  <a14:compatExt spid="_x0000_s43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77</xdr:row>
          <xdr:rowOff>19050</xdr:rowOff>
        </xdr:from>
        <xdr:to>
          <xdr:col>3</xdr:col>
          <xdr:colOff>809625</xdr:colOff>
          <xdr:row>77</xdr:row>
          <xdr:rowOff>161925</xdr:rowOff>
        </xdr:to>
        <xdr:sp macro="" textlink="">
          <xdr:nvSpPr>
            <xdr:cNvPr id="43226" name="Drop Down 218" hidden="1">
              <a:extLst>
                <a:ext uri="{63B3BB69-23CF-44E3-9099-C40C66FF867C}">
                  <a14:compatExt spid="_x0000_s43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19050</xdr:rowOff>
        </xdr:from>
        <xdr:to>
          <xdr:col>3</xdr:col>
          <xdr:colOff>809625</xdr:colOff>
          <xdr:row>78</xdr:row>
          <xdr:rowOff>161925</xdr:rowOff>
        </xdr:to>
        <xdr:sp macro="" textlink="">
          <xdr:nvSpPr>
            <xdr:cNvPr id="43227" name="Drop Down 219" hidden="1">
              <a:extLst>
                <a:ext uri="{63B3BB69-23CF-44E3-9099-C40C66FF867C}">
                  <a14:compatExt spid="_x0000_s43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19050</xdr:rowOff>
        </xdr:from>
        <xdr:to>
          <xdr:col>3</xdr:col>
          <xdr:colOff>809625</xdr:colOff>
          <xdr:row>79</xdr:row>
          <xdr:rowOff>161925</xdr:rowOff>
        </xdr:to>
        <xdr:sp macro="" textlink="">
          <xdr:nvSpPr>
            <xdr:cNvPr id="43228" name="Drop Down 220" hidden="1">
              <a:extLst>
                <a:ext uri="{63B3BB69-23CF-44E3-9099-C40C66FF867C}">
                  <a14:compatExt spid="_x0000_s43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80</xdr:row>
          <xdr:rowOff>19050</xdr:rowOff>
        </xdr:from>
        <xdr:to>
          <xdr:col>3</xdr:col>
          <xdr:colOff>809625</xdr:colOff>
          <xdr:row>80</xdr:row>
          <xdr:rowOff>161925</xdr:rowOff>
        </xdr:to>
        <xdr:sp macro="" textlink="">
          <xdr:nvSpPr>
            <xdr:cNvPr id="43229" name="Drop Down 221" hidden="1">
              <a:extLst>
                <a:ext uri="{63B3BB69-23CF-44E3-9099-C40C66FF867C}">
                  <a14:compatExt spid="_x0000_s43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</xdr:rowOff>
        </xdr:from>
        <xdr:to>
          <xdr:col>3</xdr:col>
          <xdr:colOff>809625</xdr:colOff>
          <xdr:row>81</xdr:row>
          <xdr:rowOff>161925</xdr:rowOff>
        </xdr:to>
        <xdr:sp macro="" textlink="">
          <xdr:nvSpPr>
            <xdr:cNvPr id="43230" name="Drop Down 222" hidden="1">
              <a:extLst>
                <a:ext uri="{63B3BB69-23CF-44E3-9099-C40C66FF867C}">
                  <a14:compatExt spid="_x0000_s43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82</xdr:row>
          <xdr:rowOff>19050</xdr:rowOff>
        </xdr:from>
        <xdr:to>
          <xdr:col>3</xdr:col>
          <xdr:colOff>809625</xdr:colOff>
          <xdr:row>82</xdr:row>
          <xdr:rowOff>161925</xdr:rowOff>
        </xdr:to>
        <xdr:sp macro="" textlink="">
          <xdr:nvSpPr>
            <xdr:cNvPr id="43231" name="Drop Down 223" hidden="1">
              <a:extLst>
                <a:ext uri="{63B3BB69-23CF-44E3-9099-C40C66FF867C}">
                  <a14:compatExt spid="_x0000_s43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19050</xdr:rowOff>
        </xdr:from>
        <xdr:to>
          <xdr:col>3</xdr:col>
          <xdr:colOff>809625</xdr:colOff>
          <xdr:row>83</xdr:row>
          <xdr:rowOff>161925</xdr:rowOff>
        </xdr:to>
        <xdr:sp macro="" textlink="">
          <xdr:nvSpPr>
            <xdr:cNvPr id="43232" name="Drop Down 224" hidden="1">
              <a:extLst>
                <a:ext uri="{63B3BB69-23CF-44E3-9099-C40C66FF867C}">
                  <a14:compatExt spid="_x0000_s43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19050</xdr:rowOff>
        </xdr:from>
        <xdr:to>
          <xdr:col>3</xdr:col>
          <xdr:colOff>809625</xdr:colOff>
          <xdr:row>84</xdr:row>
          <xdr:rowOff>161925</xdr:rowOff>
        </xdr:to>
        <xdr:sp macro="" textlink="">
          <xdr:nvSpPr>
            <xdr:cNvPr id="43233" name="Drop Down 225" hidden="1">
              <a:extLst>
                <a:ext uri="{63B3BB69-23CF-44E3-9099-C40C66FF867C}">
                  <a14:compatExt spid="_x0000_s43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19050</xdr:rowOff>
        </xdr:from>
        <xdr:to>
          <xdr:col>3</xdr:col>
          <xdr:colOff>809625</xdr:colOff>
          <xdr:row>85</xdr:row>
          <xdr:rowOff>161925</xdr:rowOff>
        </xdr:to>
        <xdr:sp macro="" textlink="">
          <xdr:nvSpPr>
            <xdr:cNvPr id="43234" name="Drop Down 226" hidden="1">
              <a:extLst>
                <a:ext uri="{63B3BB69-23CF-44E3-9099-C40C66FF867C}">
                  <a14:compatExt spid="_x0000_s43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19050</xdr:rowOff>
        </xdr:from>
        <xdr:to>
          <xdr:col>3</xdr:col>
          <xdr:colOff>809625</xdr:colOff>
          <xdr:row>86</xdr:row>
          <xdr:rowOff>161925</xdr:rowOff>
        </xdr:to>
        <xdr:sp macro="" textlink="">
          <xdr:nvSpPr>
            <xdr:cNvPr id="43235" name="Drop Down 227" hidden="1">
              <a:extLst>
                <a:ext uri="{63B3BB69-23CF-44E3-9099-C40C66FF867C}">
                  <a14:compatExt spid="_x0000_s43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87</xdr:row>
          <xdr:rowOff>19050</xdr:rowOff>
        </xdr:from>
        <xdr:to>
          <xdr:col>3</xdr:col>
          <xdr:colOff>809625</xdr:colOff>
          <xdr:row>87</xdr:row>
          <xdr:rowOff>161925</xdr:rowOff>
        </xdr:to>
        <xdr:sp macro="" textlink="">
          <xdr:nvSpPr>
            <xdr:cNvPr id="43236" name="Drop Down 228" hidden="1">
              <a:extLst>
                <a:ext uri="{63B3BB69-23CF-44E3-9099-C40C66FF867C}">
                  <a14:compatExt spid="_x0000_s43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19050</xdr:rowOff>
        </xdr:from>
        <xdr:to>
          <xdr:col>3</xdr:col>
          <xdr:colOff>809625</xdr:colOff>
          <xdr:row>88</xdr:row>
          <xdr:rowOff>161925</xdr:rowOff>
        </xdr:to>
        <xdr:sp macro="" textlink="">
          <xdr:nvSpPr>
            <xdr:cNvPr id="43237" name="Drop Down 229" hidden="1">
              <a:extLst>
                <a:ext uri="{63B3BB69-23CF-44E3-9099-C40C66FF867C}">
                  <a14:compatExt spid="_x0000_s43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0</xdr:rowOff>
        </xdr:from>
        <xdr:to>
          <xdr:col>3</xdr:col>
          <xdr:colOff>809625</xdr:colOff>
          <xdr:row>89</xdr:row>
          <xdr:rowOff>142875</xdr:rowOff>
        </xdr:to>
        <xdr:sp macro="" textlink="">
          <xdr:nvSpPr>
            <xdr:cNvPr id="43238" name="Drop Down 230" hidden="1">
              <a:extLst>
                <a:ext uri="{63B3BB69-23CF-44E3-9099-C40C66FF867C}">
                  <a14:compatExt spid="_x0000_s4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0</xdr:rowOff>
        </xdr:from>
        <xdr:to>
          <xdr:col>3</xdr:col>
          <xdr:colOff>809625</xdr:colOff>
          <xdr:row>89</xdr:row>
          <xdr:rowOff>142875</xdr:rowOff>
        </xdr:to>
        <xdr:sp macro="" textlink="">
          <xdr:nvSpPr>
            <xdr:cNvPr id="43239" name="Drop Down 231" hidden="1">
              <a:extLst>
                <a:ext uri="{63B3BB69-23CF-44E3-9099-C40C66FF867C}">
                  <a14:compatExt spid="_x0000_s43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0</xdr:rowOff>
        </xdr:from>
        <xdr:to>
          <xdr:col>3</xdr:col>
          <xdr:colOff>809625</xdr:colOff>
          <xdr:row>89</xdr:row>
          <xdr:rowOff>142875</xdr:rowOff>
        </xdr:to>
        <xdr:sp macro="" textlink="">
          <xdr:nvSpPr>
            <xdr:cNvPr id="43240" name="Drop Down 232" hidden="1">
              <a:extLst>
                <a:ext uri="{63B3BB69-23CF-44E3-9099-C40C66FF867C}">
                  <a14:compatExt spid="_x0000_s43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19050</xdr:rowOff>
        </xdr:from>
        <xdr:to>
          <xdr:col>3</xdr:col>
          <xdr:colOff>809625</xdr:colOff>
          <xdr:row>89</xdr:row>
          <xdr:rowOff>161925</xdr:rowOff>
        </xdr:to>
        <xdr:sp macro="" textlink="">
          <xdr:nvSpPr>
            <xdr:cNvPr id="43241" name="Drop Down 233" hidden="1">
              <a:extLst>
                <a:ext uri="{63B3BB69-23CF-44E3-9099-C40C66FF867C}">
                  <a14:compatExt spid="_x0000_s43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90</xdr:row>
          <xdr:rowOff>19050</xdr:rowOff>
        </xdr:from>
        <xdr:to>
          <xdr:col>3</xdr:col>
          <xdr:colOff>809625</xdr:colOff>
          <xdr:row>90</xdr:row>
          <xdr:rowOff>161925</xdr:rowOff>
        </xdr:to>
        <xdr:sp macro="" textlink="">
          <xdr:nvSpPr>
            <xdr:cNvPr id="43242" name="Drop Down 234" hidden="1">
              <a:extLst>
                <a:ext uri="{63B3BB69-23CF-44E3-9099-C40C66FF867C}">
                  <a14:compatExt spid="_x0000_s43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91</xdr:row>
          <xdr:rowOff>19050</xdr:rowOff>
        </xdr:from>
        <xdr:to>
          <xdr:col>3</xdr:col>
          <xdr:colOff>809625</xdr:colOff>
          <xdr:row>91</xdr:row>
          <xdr:rowOff>161925</xdr:rowOff>
        </xdr:to>
        <xdr:sp macro="" textlink="">
          <xdr:nvSpPr>
            <xdr:cNvPr id="43243" name="Drop Down 235" hidden="1">
              <a:extLst>
                <a:ext uri="{63B3BB69-23CF-44E3-9099-C40C66FF867C}">
                  <a14:compatExt spid="_x0000_s43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19050</xdr:rowOff>
        </xdr:from>
        <xdr:to>
          <xdr:col>3</xdr:col>
          <xdr:colOff>809625</xdr:colOff>
          <xdr:row>92</xdr:row>
          <xdr:rowOff>161925</xdr:rowOff>
        </xdr:to>
        <xdr:sp macro="" textlink="">
          <xdr:nvSpPr>
            <xdr:cNvPr id="43244" name="Drop Down 236" hidden="1">
              <a:extLst>
                <a:ext uri="{63B3BB69-23CF-44E3-9099-C40C66FF867C}">
                  <a14:compatExt spid="_x0000_s43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93</xdr:row>
          <xdr:rowOff>19050</xdr:rowOff>
        </xdr:from>
        <xdr:to>
          <xdr:col>3</xdr:col>
          <xdr:colOff>809625</xdr:colOff>
          <xdr:row>93</xdr:row>
          <xdr:rowOff>161925</xdr:rowOff>
        </xdr:to>
        <xdr:sp macro="" textlink="">
          <xdr:nvSpPr>
            <xdr:cNvPr id="43245" name="Drop Down 237" hidden="1">
              <a:extLst>
                <a:ext uri="{63B3BB69-23CF-44E3-9099-C40C66FF867C}">
                  <a14:compatExt spid="_x0000_s43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</xdr:rowOff>
        </xdr:from>
        <xdr:to>
          <xdr:col>3</xdr:col>
          <xdr:colOff>809625</xdr:colOff>
          <xdr:row>94</xdr:row>
          <xdr:rowOff>161925</xdr:rowOff>
        </xdr:to>
        <xdr:sp macro="" textlink="">
          <xdr:nvSpPr>
            <xdr:cNvPr id="43246" name="Drop Down 238" hidden="1">
              <a:extLst>
                <a:ext uri="{63B3BB69-23CF-44E3-9099-C40C66FF867C}">
                  <a14:compatExt spid="_x0000_s43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95</xdr:row>
          <xdr:rowOff>19050</xdr:rowOff>
        </xdr:from>
        <xdr:to>
          <xdr:col>3</xdr:col>
          <xdr:colOff>809625</xdr:colOff>
          <xdr:row>95</xdr:row>
          <xdr:rowOff>161925</xdr:rowOff>
        </xdr:to>
        <xdr:sp macro="" textlink="">
          <xdr:nvSpPr>
            <xdr:cNvPr id="43247" name="Drop Down 239" hidden="1">
              <a:extLst>
                <a:ext uri="{63B3BB69-23CF-44E3-9099-C40C66FF867C}">
                  <a14:compatExt spid="_x0000_s43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19050</xdr:rowOff>
        </xdr:from>
        <xdr:to>
          <xdr:col>3</xdr:col>
          <xdr:colOff>809625</xdr:colOff>
          <xdr:row>96</xdr:row>
          <xdr:rowOff>161925</xdr:rowOff>
        </xdr:to>
        <xdr:sp macro="" textlink="">
          <xdr:nvSpPr>
            <xdr:cNvPr id="43248" name="Drop Down 240" hidden="1">
              <a:extLst>
                <a:ext uri="{63B3BB69-23CF-44E3-9099-C40C66FF867C}">
                  <a14:compatExt spid="_x0000_s43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97</xdr:row>
          <xdr:rowOff>19050</xdr:rowOff>
        </xdr:from>
        <xdr:to>
          <xdr:col>3</xdr:col>
          <xdr:colOff>809625</xdr:colOff>
          <xdr:row>97</xdr:row>
          <xdr:rowOff>161925</xdr:rowOff>
        </xdr:to>
        <xdr:sp macro="" textlink="">
          <xdr:nvSpPr>
            <xdr:cNvPr id="43249" name="Drop Down 241" hidden="1">
              <a:extLst>
                <a:ext uri="{63B3BB69-23CF-44E3-9099-C40C66FF867C}">
                  <a14:compatExt spid="_x0000_s4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98</xdr:row>
          <xdr:rowOff>19050</xdr:rowOff>
        </xdr:from>
        <xdr:to>
          <xdr:col>3</xdr:col>
          <xdr:colOff>809625</xdr:colOff>
          <xdr:row>98</xdr:row>
          <xdr:rowOff>161925</xdr:rowOff>
        </xdr:to>
        <xdr:sp macro="" textlink="">
          <xdr:nvSpPr>
            <xdr:cNvPr id="43250" name="Drop Down 242" hidden="1">
              <a:extLst>
                <a:ext uri="{63B3BB69-23CF-44E3-9099-C40C66FF867C}">
                  <a14:compatExt spid="_x0000_s4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99</xdr:row>
          <xdr:rowOff>19050</xdr:rowOff>
        </xdr:from>
        <xdr:to>
          <xdr:col>3</xdr:col>
          <xdr:colOff>809625</xdr:colOff>
          <xdr:row>99</xdr:row>
          <xdr:rowOff>161925</xdr:rowOff>
        </xdr:to>
        <xdr:sp macro="" textlink="">
          <xdr:nvSpPr>
            <xdr:cNvPr id="43251" name="Drop Down 243" hidden="1">
              <a:extLst>
                <a:ext uri="{63B3BB69-23CF-44E3-9099-C40C66FF867C}">
                  <a14:compatExt spid="_x0000_s4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100</xdr:row>
          <xdr:rowOff>19050</xdr:rowOff>
        </xdr:from>
        <xdr:to>
          <xdr:col>3</xdr:col>
          <xdr:colOff>809625</xdr:colOff>
          <xdr:row>100</xdr:row>
          <xdr:rowOff>161925</xdr:rowOff>
        </xdr:to>
        <xdr:sp macro="" textlink="">
          <xdr:nvSpPr>
            <xdr:cNvPr id="43252" name="Drop Down 244" hidden="1">
              <a:extLst>
                <a:ext uri="{63B3BB69-23CF-44E3-9099-C40C66FF867C}">
                  <a14:compatExt spid="_x0000_s4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101</xdr:row>
          <xdr:rowOff>19050</xdr:rowOff>
        </xdr:from>
        <xdr:to>
          <xdr:col>3</xdr:col>
          <xdr:colOff>809625</xdr:colOff>
          <xdr:row>101</xdr:row>
          <xdr:rowOff>161925</xdr:rowOff>
        </xdr:to>
        <xdr:sp macro="" textlink="">
          <xdr:nvSpPr>
            <xdr:cNvPr id="43253" name="Drop Down 245" hidden="1">
              <a:extLst>
                <a:ext uri="{63B3BB69-23CF-44E3-9099-C40C66FF867C}">
                  <a14:compatExt spid="_x0000_s4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102</xdr:row>
          <xdr:rowOff>19050</xdr:rowOff>
        </xdr:from>
        <xdr:to>
          <xdr:col>3</xdr:col>
          <xdr:colOff>809625</xdr:colOff>
          <xdr:row>102</xdr:row>
          <xdr:rowOff>161925</xdr:rowOff>
        </xdr:to>
        <xdr:sp macro="" textlink="">
          <xdr:nvSpPr>
            <xdr:cNvPr id="43254" name="Drop Down 246" hidden="1">
              <a:extLst>
                <a:ext uri="{63B3BB69-23CF-44E3-9099-C40C66FF867C}">
                  <a14:compatExt spid="_x0000_s43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103</xdr:row>
          <xdr:rowOff>19050</xdr:rowOff>
        </xdr:from>
        <xdr:to>
          <xdr:col>3</xdr:col>
          <xdr:colOff>809625</xdr:colOff>
          <xdr:row>103</xdr:row>
          <xdr:rowOff>161925</xdr:rowOff>
        </xdr:to>
        <xdr:sp macro="" textlink="">
          <xdr:nvSpPr>
            <xdr:cNvPr id="43255" name="Drop Down 247" hidden="1">
              <a:extLst>
                <a:ext uri="{63B3BB69-23CF-44E3-9099-C40C66FF867C}">
                  <a14:compatExt spid="_x0000_s43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19050</xdr:rowOff>
        </xdr:from>
        <xdr:to>
          <xdr:col>3</xdr:col>
          <xdr:colOff>809625</xdr:colOff>
          <xdr:row>104</xdr:row>
          <xdr:rowOff>161925</xdr:rowOff>
        </xdr:to>
        <xdr:sp macro="" textlink="">
          <xdr:nvSpPr>
            <xdr:cNvPr id="43256" name="Drop Down 248" hidden="1">
              <a:extLst>
                <a:ext uri="{63B3BB69-23CF-44E3-9099-C40C66FF867C}">
                  <a14:compatExt spid="_x0000_s43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19050</xdr:rowOff>
        </xdr:from>
        <xdr:to>
          <xdr:col>3</xdr:col>
          <xdr:colOff>809625</xdr:colOff>
          <xdr:row>105</xdr:row>
          <xdr:rowOff>161925</xdr:rowOff>
        </xdr:to>
        <xdr:sp macro="" textlink="">
          <xdr:nvSpPr>
            <xdr:cNvPr id="43257" name="Drop Down 249" hidden="1">
              <a:extLst>
                <a:ext uri="{63B3BB69-23CF-44E3-9099-C40C66FF867C}">
                  <a14:compatExt spid="_x0000_s43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106</xdr:row>
          <xdr:rowOff>19050</xdr:rowOff>
        </xdr:from>
        <xdr:to>
          <xdr:col>3</xdr:col>
          <xdr:colOff>809625</xdr:colOff>
          <xdr:row>106</xdr:row>
          <xdr:rowOff>161925</xdr:rowOff>
        </xdr:to>
        <xdr:sp macro="" textlink="">
          <xdr:nvSpPr>
            <xdr:cNvPr id="43258" name="Drop Down 250" hidden="1">
              <a:extLst>
                <a:ext uri="{63B3BB69-23CF-44E3-9099-C40C66FF867C}">
                  <a14:compatExt spid="_x0000_s43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107</xdr:row>
          <xdr:rowOff>19050</xdr:rowOff>
        </xdr:from>
        <xdr:to>
          <xdr:col>3</xdr:col>
          <xdr:colOff>809625</xdr:colOff>
          <xdr:row>107</xdr:row>
          <xdr:rowOff>161925</xdr:rowOff>
        </xdr:to>
        <xdr:sp macro="" textlink="">
          <xdr:nvSpPr>
            <xdr:cNvPr id="43259" name="Drop Down 251" hidden="1">
              <a:extLst>
                <a:ext uri="{63B3BB69-23CF-44E3-9099-C40C66FF867C}">
                  <a14:compatExt spid="_x0000_s43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107</xdr:row>
          <xdr:rowOff>19050</xdr:rowOff>
        </xdr:from>
        <xdr:to>
          <xdr:col>5</xdr:col>
          <xdr:colOff>809625</xdr:colOff>
          <xdr:row>107</xdr:row>
          <xdr:rowOff>152400</xdr:rowOff>
        </xdr:to>
        <xdr:sp macro="" textlink="">
          <xdr:nvSpPr>
            <xdr:cNvPr id="43260" name="Drop Down 252" hidden="1">
              <a:extLst>
                <a:ext uri="{63B3BB69-23CF-44E3-9099-C40C66FF867C}">
                  <a14:compatExt spid="_x0000_s43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107</xdr:row>
          <xdr:rowOff>19050</xdr:rowOff>
        </xdr:from>
        <xdr:to>
          <xdr:col>8</xdr:col>
          <xdr:colOff>809625</xdr:colOff>
          <xdr:row>107</xdr:row>
          <xdr:rowOff>152400</xdr:rowOff>
        </xdr:to>
        <xdr:sp macro="" textlink="">
          <xdr:nvSpPr>
            <xdr:cNvPr id="43261" name="Drop Down 253" hidden="1">
              <a:extLst>
                <a:ext uri="{63B3BB69-23CF-44E3-9099-C40C66FF867C}">
                  <a14:compatExt spid="_x0000_s43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107</xdr:row>
          <xdr:rowOff>19050</xdr:rowOff>
        </xdr:from>
        <xdr:to>
          <xdr:col>3</xdr:col>
          <xdr:colOff>809625</xdr:colOff>
          <xdr:row>107</xdr:row>
          <xdr:rowOff>152400</xdr:rowOff>
        </xdr:to>
        <xdr:sp macro="" textlink="">
          <xdr:nvSpPr>
            <xdr:cNvPr id="43262" name="Drop Down 254" hidden="1">
              <a:extLst>
                <a:ext uri="{63B3BB69-23CF-44E3-9099-C40C66FF867C}">
                  <a14:compatExt spid="_x0000_s43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447675</xdr:rowOff>
        </xdr:from>
        <xdr:to>
          <xdr:col>9</xdr:col>
          <xdr:colOff>533400</xdr:colOff>
          <xdr:row>1</xdr:row>
          <xdr:rowOff>0</xdr:rowOff>
        </xdr:to>
        <xdr:sp macro="" textlink="">
          <xdr:nvSpPr>
            <xdr:cNvPr id="46081" name="Button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t-BR" sz="13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Retornar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476250</xdr:colOff>
          <xdr:row>1</xdr:row>
          <xdr:rowOff>0</xdr:rowOff>
        </xdr:from>
        <xdr:to>
          <xdr:col>10</xdr:col>
          <xdr:colOff>400050</xdr:colOff>
          <xdr:row>3</xdr:row>
          <xdr:rowOff>0</xdr:rowOff>
        </xdr:to>
        <xdr:sp macro="" textlink="">
          <xdr:nvSpPr>
            <xdr:cNvPr id="44033" name="Button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t-BR" sz="13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Retornar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3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/>
  <dimension ref="A1:S162"/>
  <sheetViews>
    <sheetView showGridLines="0" showRowColHeaders="0" tabSelected="1" zoomScale="78" zoomScaleNormal="78" zoomScaleSheetLayoutView="106" workbookViewId="0">
      <pane ySplit="1" topLeftCell="A2" activePane="bottomLeft" state="frozenSplit"/>
      <selection pane="bottomLeft" activeCell="K11" sqref="K11"/>
    </sheetView>
  </sheetViews>
  <sheetFormatPr defaultRowHeight="15" x14ac:dyDescent="0.25"/>
  <cols>
    <col min="1" max="1" width="37.5703125" customWidth="1"/>
    <col min="2" max="2" width="15.42578125" customWidth="1"/>
    <col min="3" max="3" width="12.5703125" customWidth="1"/>
    <col min="4" max="5" width="12.42578125" customWidth="1"/>
    <col min="6" max="6" width="13.28515625" customWidth="1"/>
    <col min="7" max="7" width="12.42578125" customWidth="1"/>
    <col min="8" max="8" width="10.85546875" customWidth="1"/>
    <col min="9" max="9" width="12.5703125" customWidth="1"/>
    <col min="10" max="10" width="9.85546875" customWidth="1"/>
    <col min="11" max="11" width="10.7109375" customWidth="1"/>
    <col min="12" max="12" width="8" customWidth="1"/>
    <col min="13" max="13" width="9.140625" customWidth="1"/>
    <col min="14" max="14" width="12.85546875" style="38" customWidth="1"/>
    <col min="15" max="15" width="19.85546875" style="38" customWidth="1"/>
    <col min="16" max="16" width="23.28515625" style="38" customWidth="1"/>
    <col min="17" max="17" width="21.85546875" style="38" customWidth="1"/>
    <col min="18" max="19" width="9.140625" style="38" customWidth="1"/>
  </cols>
  <sheetData>
    <row r="1" spans="1:19" ht="15.75" x14ac:dyDescent="0.25">
      <c r="A1" s="130" t="s">
        <v>550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9"/>
      <c r="N1" s="38" t="s">
        <v>120</v>
      </c>
      <c r="O1" s="38" t="s">
        <v>121</v>
      </c>
      <c r="P1" s="38" t="s">
        <v>122</v>
      </c>
      <c r="Q1" s="38" t="s">
        <v>123</v>
      </c>
      <c r="R1" s="38" t="s">
        <v>158</v>
      </c>
      <c r="S1" s="38" t="s">
        <v>522</v>
      </c>
    </row>
    <row r="2" spans="1:19" ht="18.75" x14ac:dyDescent="0.25">
      <c r="A2" s="9"/>
      <c r="B2" s="39"/>
      <c r="C2" s="40"/>
      <c r="D2" s="9"/>
      <c r="E2" s="9"/>
      <c r="F2" s="9"/>
      <c r="G2" s="9"/>
      <c r="H2" s="9"/>
      <c r="I2" s="9"/>
      <c r="J2" s="9"/>
      <c r="K2" s="9"/>
      <c r="L2" s="9"/>
      <c r="M2" s="9"/>
      <c r="N2" s="36">
        <v>28</v>
      </c>
      <c r="O2" s="36">
        <v>1</v>
      </c>
      <c r="P2" s="36">
        <v>1</v>
      </c>
      <c r="Q2" s="36">
        <v>1</v>
      </c>
      <c r="R2" s="38" t="s">
        <v>125</v>
      </c>
      <c r="S2" s="36">
        <v>1</v>
      </c>
    </row>
    <row r="3" spans="1:19" ht="45" customHeight="1" x14ac:dyDescent="0.25">
      <c r="A3" s="131" t="s">
        <v>551</v>
      </c>
      <c r="B3" s="132"/>
      <c r="C3" s="132"/>
      <c r="D3" s="132"/>
      <c r="E3" s="133"/>
      <c r="F3" s="131" t="s">
        <v>526</v>
      </c>
      <c r="G3" s="132"/>
      <c r="H3" s="133"/>
      <c r="I3" s="134"/>
      <c r="J3" s="135"/>
      <c r="K3" s="135"/>
      <c r="L3" s="136"/>
      <c r="M3" s="92"/>
      <c r="N3" s="36">
        <v>47</v>
      </c>
      <c r="O3" s="36">
        <v>1</v>
      </c>
      <c r="P3" s="36">
        <v>1</v>
      </c>
      <c r="Q3" s="36">
        <v>46</v>
      </c>
      <c r="R3" s="38" t="s">
        <v>124</v>
      </c>
      <c r="S3" s="36">
        <v>1</v>
      </c>
    </row>
    <row r="4" spans="1:19" ht="15" customHeight="1" x14ac:dyDescent="0.25">
      <c r="A4" s="91"/>
      <c r="B4" s="91"/>
      <c r="C4" s="91"/>
      <c r="D4" s="91"/>
      <c r="E4" s="91"/>
      <c r="F4" s="91"/>
      <c r="G4" s="91"/>
      <c r="H4" s="92"/>
      <c r="I4" s="92"/>
      <c r="J4" s="92"/>
      <c r="K4" s="92"/>
      <c r="L4" s="92"/>
      <c r="M4" s="92"/>
      <c r="N4" s="36">
        <v>53</v>
      </c>
      <c r="O4" s="36">
        <v>1</v>
      </c>
      <c r="P4" s="36">
        <v>1</v>
      </c>
      <c r="Q4" s="36">
        <v>179</v>
      </c>
      <c r="S4" s="36">
        <v>1</v>
      </c>
    </row>
    <row r="5" spans="1:19" x14ac:dyDescent="0.25">
      <c r="C5" s="9"/>
      <c r="D5" s="137"/>
      <c r="E5" s="137"/>
      <c r="F5" s="151" t="s">
        <v>524</v>
      </c>
      <c r="G5" s="151"/>
      <c r="H5" s="72"/>
      <c r="I5" s="9"/>
      <c r="J5" s="9"/>
      <c r="K5" s="9"/>
      <c r="L5" s="9"/>
      <c r="M5" s="9"/>
      <c r="N5" s="36">
        <v>132</v>
      </c>
      <c r="O5" s="36"/>
      <c r="P5" s="36">
        <v>1</v>
      </c>
      <c r="Q5" s="36">
        <v>161</v>
      </c>
      <c r="R5" s="38" t="s">
        <v>159</v>
      </c>
      <c r="S5" s="36">
        <v>1</v>
      </c>
    </row>
    <row r="6" spans="1:19" ht="15.75" x14ac:dyDescent="0.25">
      <c r="A6" s="10" t="s">
        <v>523</v>
      </c>
      <c r="B6" s="115" t="s">
        <v>519</v>
      </c>
      <c r="C6" s="87" t="s">
        <v>0</v>
      </c>
      <c r="D6" s="81"/>
      <c r="E6" s="90"/>
      <c r="F6" s="151" t="s">
        <v>525</v>
      </c>
      <c r="G6" s="151"/>
      <c r="H6" s="72"/>
      <c r="I6" s="9"/>
      <c r="J6" s="9"/>
      <c r="K6" s="9"/>
      <c r="L6" s="9"/>
      <c r="M6" s="9"/>
      <c r="N6" s="36">
        <v>164</v>
      </c>
      <c r="O6" s="36"/>
      <c r="P6" s="36">
        <v>1</v>
      </c>
      <c r="Q6" s="36">
        <v>244</v>
      </c>
      <c r="R6" s="38" t="s">
        <v>153</v>
      </c>
      <c r="S6" s="36">
        <v>1</v>
      </c>
    </row>
    <row r="7" spans="1:19" ht="15.75" thickBot="1" x14ac:dyDescent="0.3">
      <c r="A7" s="9"/>
      <c r="B7" s="9"/>
      <c r="C7" s="9"/>
      <c r="D7" s="9"/>
      <c r="E7" s="9"/>
      <c r="F7" s="20"/>
      <c r="G7" s="20"/>
      <c r="H7" s="9"/>
      <c r="I7" s="9"/>
      <c r="J7" s="9"/>
      <c r="K7" s="9"/>
      <c r="L7" s="9"/>
      <c r="M7" s="9"/>
      <c r="N7" s="36">
        <v>1</v>
      </c>
      <c r="O7" s="36"/>
      <c r="P7" s="36">
        <v>1</v>
      </c>
      <c r="Q7" s="36">
        <v>240</v>
      </c>
      <c r="R7" s="38" t="s">
        <v>155</v>
      </c>
      <c r="S7" s="36">
        <v>1</v>
      </c>
    </row>
    <row r="8" spans="1:19" x14ac:dyDescent="0.25">
      <c r="A8" s="138" t="s">
        <v>102</v>
      </c>
      <c r="B8" s="139"/>
      <c r="C8" s="139"/>
      <c r="D8" s="139"/>
      <c r="E8" s="139"/>
      <c r="F8" s="139"/>
      <c r="G8" s="140"/>
      <c r="H8" s="9"/>
      <c r="I8" s="9"/>
      <c r="J8" s="9"/>
      <c r="K8" s="9"/>
      <c r="L8" s="9"/>
      <c r="M8" s="9"/>
      <c r="N8" s="36">
        <v>1</v>
      </c>
      <c r="O8" s="36"/>
      <c r="P8" s="36">
        <v>1</v>
      </c>
      <c r="Q8" s="36">
        <v>1</v>
      </c>
      <c r="R8" s="38" t="s">
        <v>154</v>
      </c>
      <c r="S8" s="36">
        <v>1</v>
      </c>
    </row>
    <row r="9" spans="1:19" ht="45" x14ac:dyDescent="0.25">
      <c r="A9" s="23" t="s">
        <v>103</v>
      </c>
      <c r="B9" s="88" t="s">
        <v>161</v>
      </c>
      <c r="C9" s="88" t="s">
        <v>104</v>
      </c>
      <c r="D9" s="88" t="s">
        <v>10</v>
      </c>
      <c r="E9" s="88" t="s">
        <v>302</v>
      </c>
      <c r="F9" s="117" t="s">
        <v>552</v>
      </c>
      <c r="G9" s="89" t="s">
        <v>119</v>
      </c>
      <c r="H9" s="9"/>
      <c r="I9" s="9"/>
      <c r="J9" s="9"/>
      <c r="K9" s="9"/>
      <c r="L9" s="9"/>
      <c r="M9" s="9"/>
      <c r="N9" s="36"/>
      <c r="O9" s="36"/>
      <c r="P9" s="36">
        <v>1</v>
      </c>
      <c r="Q9" s="36">
        <v>1</v>
      </c>
      <c r="R9" s="38" t="s">
        <v>160</v>
      </c>
      <c r="S9" s="36">
        <v>1</v>
      </c>
    </row>
    <row r="10" spans="1:19" x14ac:dyDescent="0.25">
      <c r="A10" s="12">
        <v>1</v>
      </c>
      <c r="B10" s="26" t="s">
        <v>553</v>
      </c>
      <c r="C10" s="56"/>
      <c r="D10" s="48">
        <f>INDEX(VIDRARIAS,N2,3)</f>
        <v>1.0129999999999999</v>
      </c>
      <c r="E10" s="82">
        <v>1.0001</v>
      </c>
      <c r="F10" s="13">
        <f>D10*E10</f>
        <v>1.0131013</v>
      </c>
      <c r="G10" s="62">
        <v>1.2699999999999999E-2</v>
      </c>
      <c r="H10" s="9"/>
      <c r="I10" s="9"/>
      <c r="J10" s="9"/>
      <c r="K10" s="9"/>
      <c r="L10" s="9"/>
      <c r="M10" s="9"/>
      <c r="N10" s="36"/>
      <c r="O10" s="36">
        <v>1</v>
      </c>
      <c r="P10" s="36">
        <v>1</v>
      </c>
      <c r="Q10" s="36">
        <v>1</v>
      </c>
      <c r="S10" s="36">
        <v>1</v>
      </c>
    </row>
    <row r="11" spans="1:19" x14ac:dyDescent="0.25">
      <c r="A11" s="12">
        <v>2</v>
      </c>
      <c r="B11" s="26" t="s">
        <v>553</v>
      </c>
      <c r="C11" s="56"/>
      <c r="D11" s="48">
        <f>INDEX(VIDRARIAS,N3,3)</f>
        <v>1.9970000000000001</v>
      </c>
      <c r="E11" s="82">
        <v>1.0001</v>
      </c>
      <c r="F11" s="13">
        <f t="shared" ref="F11:F14" si="0">D11*E11</f>
        <v>1.9971997000000001</v>
      </c>
      <c r="G11" s="62">
        <v>2.2499999999999999E-2</v>
      </c>
      <c r="H11" s="9"/>
      <c r="I11" s="9"/>
      <c r="J11" s="9"/>
      <c r="K11" s="9"/>
      <c r="L11" s="9"/>
      <c r="M11" s="9"/>
      <c r="N11" s="36"/>
      <c r="O11" s="36"/>
      <c r="P11" s="36">
        <v>1</v>
      </c>
      <c r="Q11" s="36">
        <v>1</v>
      </c>
      <c r="S11" s="36">
        <v>1</v>
      </c>
    </row>
    <row r="12" spans="1:19" x14ac:dyDescent="0.25">
      <c r="A12" s="12">
        <v>3</v>
      </c>
      <c r="B12" s="26" t="s">
        <v>554</v>
      </c>
      <c r="C12" s="56"/>
      <c r="D12" s="48">
        <f>INDEX(VIDRARIAS,N4,3)</f>
        <v>1.99</v>
      </c>
      <c r="E12" s="82">
        <v>1.9995000000000001</v>
      </c>
      <c r="F12" s="13">
        <f t="shared" si="0"/>
        <v>3.9790049999999999</v>
      </c>
      <c r="G12" s="62">
        <v>5.1700000000000003E-2</v>
      </c>
      <c r="H12" s="9"/>
      <c r="I12" s="9"/>
      <c r="J12" s="9"/>
      <c r="K12" s="9"/>
      <c r="L12" s="9"/>
      <c r="M12" s="9"/>
      <c r="N12" s="36"/>
      <c r="O12" s="36"/>
      <c r="P12" s="36">
        <v>1</v>
      </c>
      <c r="Q12" s="36">
        <v>1</v>
      </c>
      <c r="S12" s="36">
        <v>1</v>
      </c>
    </row>
    <row r="13" spans="1:19" x14ac:dyDescent="0.25">
      <c r="A13" s="12">
        <v>4</v>
      </c>
      <c r="B13" s="26" t="s">
        <v>554</v>
      </c>
      <c r="C13" s="56"/>
      <c r="D13" s="48">
        <f>INDEX(VIDRARIAS,N5,3)</f>
        <v>4.9909999999999997</v>
      </c>
      <c r="E13" s="82">
        <v>1.9995000000000001</v>
      </c>
      <c r="F13" s="13">
        <f t="shared" si="0"/>
        <v>9.9795044999999991</v>
      </c>
      <c r="G13" s="62">
        <v>0.15859999999999999</v>
      </c>
      <c r="H13" s="9"/>
      <c r="I13" s="9"/>
      <c r="J13" s="9"/>
      <c r="K13" s="9"/>
      <c r="L13" s="9"/>
      <c r="M13" s="9"/>
      <c r="N13" s="36"/>
      <c r="O13" s="36"/>
      <c r="P13" s="36">
        <v>1</v>
      </c>
      <c r="Q13" s="36">
        <v>1</v>
      </c>
      <c r="S13" s="36">
        <v>1</v>
      </c>
    </row>
    <row r="14" spans="1:19" ht="15.75" thickBot="1" x14ac:dyDescent="0.3">
      <c r="A14" s="67">
        <v>5</v>
      </c>
      <c r="B14" s="47" t="s">
        <v>554</v>
      </c>
      <c r="C14" s="61"/>
      <c r="D14" s="49">
        <f>INDEX(VIDRARIAS,N6,3)</f>
        <v>10.002000000000001</v>
      </c>
      <c r="E14" s="94">
        <v>1.9995000000000001</v>
      </c>
      <c r="F14" s="14">
        <f t="shared" si="0"/>
        <v>19.998999000000001</v>
      </c>
      <c r="G14" s="63">
        <v>0.34489999999999998</v>
      </c>
      <c r="H14" s="9"/>
      <c r="I14" s="9"/>
      <c r="J14" s="9"/>
      <c r="K14" s="9"/>
      <c r="L14" s="9"/>
      <c r="M14" s="9"/>
      <c r="N14" s="36"/>
      <c r="O14" s="36"/>
      <c r="P14" s="36">
        <v>1</v>
      </c>
      <c r="Q14" s="36">
        <v>1</v>
      </c>
      <c r="S14" s="36">
        <v>1</v>
      </c>
    </row>
    <row r="15" spans="1:19" x14ac:dyDescent="0.25">
      <c r="A15" s="15"/>
      <c r="B15" s="16"/>
      <c r="C15" s="15"/>
      <c r="D15" s="42"/>
      <c r="E15" s="43"/>
      <c r="F15" s="42"/>
      <c r="G15" s="44"/>
      <c r="H15" s="9"/>
      <c r="I15" s="9"/>
      <c r="J15" s="9"/>
      <c r="K15" s="9"/>
      <c r="L15" s="9"/>
      <c r="M15" s="9"/>
      <c r="N15" s="36"/>
      <c r="O15" s="36"/>
      <c r="P15" s="36">
        <v>1</v>
      </c>
      <c r="Q15" s="36">
        <v>1</v>
      </c>
      <c r="S15" s="36">
        <v>1</v>
      </c>
    </row>
    <row r="16" spans="1:19" x14ac:dyDescent="0.25">
      <c r="A16" s="15"/>
      <c r="B16" s="16"/>
      <c r="C16" s="15"/>
      <c r="D16" s="42"/>
      <c r="E16" s="43"/>
      <c r="F16" s="42"/>
      <c r="G16" s="44"/>
      <c r="H16" s="9"/>
      <c r="I16" s="9"/>
      <c r="J16" s="9"/>
      <c r="K16" s="9"/>
      <c r="L16" s="9"/>
      <c r="M16" s="9"/>
      <c r="N16" s="36"/>
      <c r="O16" s="36"/>
      <c r="P16" s="36">
        <v>1</v>
      </c>
      <c r="Q16" s="36">
        <v>1</v>
      </c>
      <c r="S16" s="36">
        <v>1</v>
      </c>
    </row>
    <row r="17" spans="1:19" x14ac:dyDescent="0.25">
      <c r="A17" s="15"/>
      <c r="B17" s="16"/>
      <c r="C17" s="15"/>
      <c r="D17" s="17"/>
      <c r="E17" s="18"/>
      <c r="F17" s="17"/>
      <c r="G17" s="19"/>
      <c r="H17" s="9"/>
      <c r="I17" s="9"/>
      <c r="J17" s="9"/>
      <c r="K17" s="9"/>
      <c r="L17" s="9"/>
      <c r="M17" s="9"/>
      <c r="N17" s="36"/>
      <c r="O17" s="36"/>
      <c r="P17" s="36">
        <v>1</v>
      </c>
      <c r="Q17" s="36">
        <v>1</v>
      </c>
      <c r="S17" s="36">
        <v>1</v>
      </c>
    </row>
    <row r="18" spans="1:19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6"/>
      <c r="O18" s="36"/>
      <c r="P18" s="36">
        <v>1</v>
      </c>
      <c r="Q18" s="36">
        <v>1</v>
      </c>
      <c r="S18" s="36">
        <v>1</v>
      </c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L19" s="9"/>
      <c r="M19" s="9"/>
      <c r="N19" s="36"/>
      <c r="O19" s="36"/>
      <c r="P19" s="36">
        <v>1</v>
      </c>
      <c r="Q19" s="36">
        <v>1</v>
      </c>
      <c r="S19" s="36">
        <v>1</v>
      </c>
    </row>
    <row r="20" spans="1:19" x14ac:dyDescent="0.25">
      <c r="A20" s="9"/>
      <c r="B20" s="9"/>
      <c r="C20" s="9"/>
      <c r="D20" s="9"/>
      <c r="E20" s="9"/>
      <c r="F20" s="9"/>
      <c r="G20" s="9"/>
      <c r="L20" s="9"/>
      <c r="M20" s="9"/>
      <c r="N20" s="36"/>
      <c r="O20" s="36"/>
      <c r="P20" s="36">
        <v>1</v>
      </c>
      <c r="Q20" s="36">
        <v>1</v>
      </c>
      <c r="S20" s="36">
        <v>1</v>
      </c>
    </row>
    <row r="21" spans="1:19" x14ac:dyDescent="0.25">
      <c r="A21" s="9"/>
      <c r="B21" s="9"/>
      <c r="C21" s="9"/>
      <c r="D21" s="9"/>
      <c r="E21" s="9"/>
      <c r="F21" s="141" t="s">
        <v>528</v>
      </c>
      <c r="G21" s="141"/>
      <c r="H21" s="9"/>
      <c r="I21" s="9"/>
      <c r="L21" s="9"/>
      <c r="M21" s="9"/>
      <c r="N21" s="36"/>
      <c r="O21" s="36"/>
      <c r="P21" s="36">
        <v>1</v>
      </c>
      <c r="Q21" s="36">
        <v>1</v>
      </c>
      <c r="S21" s="36">
        <v>1</v>
      </c>
    </row>
    <row r="22" spans="1:19" ht="17.25" x14ac:dyDescent="0.25">
      <c r="A22" s="9"/>
      <c r="B22" s="9"/>
      <c r="C22" s="9"/>
      <c r="D22" s="9"/>
      <c r="E22" s="9"/>
      <c r="F22" s="41" t="s">
        <v>105</v>
      </c>
      <c r="G22" s="53">
        <f>CORREL(F10:F14,G10:G14)^2</f>
        <v>0.99828201718381659</v>
      </c>
      <c r="H22" s="9"/>
      <c r="I22" s="9"/>
      <c r="J22" s="11"/>
      <c r="K22" s="93"/>
      <c r="L22" s="9"/>
      <c r="M22" s="9"/>
      <c r="N22" s="36"/>
      <c r="O22" s="36"/>
      <c r="P22" s="36">
        <v>1</v>
      </c>
      <c r="Q22" s="36">
        <v>1</v>
      </c>
      <c r="S22" s="36">
        <v>1</v>
      </c>
    </row>
    <row r="23" spans="1:19" x14ac:dyDescent="0.25">
      <c r="A23" s="9"/>
      <c r="B23" s="9"/>
      <c r="C23" s="9"/>
      <c r="D23" s="9"/>
      <c r="E23" s="9"/>
      <c r="F23" s="142" t="s">
        <v>106</v>
      </c>
      <c r="G23" s="143">
        <f>SLOPE(G10:G14,F10:F14)</f>
        <v>1.7722451771001343E-2</v>
      </c>
      <c r="H23" s="9"/>
      <c r="I23" s="9"/>
      <c r="J23" s="9"/>
      <c r="K23" s="9"/>
      <c r="L23" s="9"/>
      <c r="M23" s="9"/>
      <c r="N23" s="36"/>
      <c r="O23" s="36"/>
      <c r="P23" s="36">
        <v>1</v>
      </c>
      <c r="Q23" s="36">
        <v>1</v>
      </c>
      <c r="S23" s="36">
        <v>1</v>
      </c>
    </row>
    <row r="24" spans="1:19" x14ac:dyDescent="0.25">
      <c r="A24" s="9"/>
      <c r="B24" s="9"/>
      <c r="C24" s="9"/>
      <c r="D24" s="9"/>
      <c r="E24" s="9"/>
      <c r="F24" s="142"/>
      <c r="G24" s="143"/>
      <c r="H24" s="9"/>
      <c r="I24" s="9"/>
      <c r="J24" s="9"/>
      <c r="K24" s="9"/>
      <c r="L24" s="9"/>
      <c r="M24" s="9"/>
      <c r="N24" s="36"/>
      <c r="O24" s="36"/>
      <c r="P24" s="36">
        <v>1</v>
      </c>
      <c r="Q24" s="36">
        <v>1</v>
      </c>
      <c r="S24" s="36">
        <v>1</v>
      </c>
    </row>
    <row r="25" spans="1:19" x14ac:dyDescent="0.25">
      <c r="A25" s="9"/>
      <c r="B25" s="9"/>
      <c r="C25" s="9"/>
      <c r="D25" s="9"/>
      <c r="E25" s="9"/>
      <c r="F25" s="142" t="s">
        <v>107</v>
      </c>
      <c r="G25" s="144">
        <f>INTERCEPT(G10:G14,F10:F14)</f>
        <v>-1.2952044188663039E-2</v>
      </c>
      <c r="H25" s="9"/>
      <c r="I25" s="9"/>
      <c r="J25" s="9"/>
      <c r="K25" s="9"/>
      <c r="L25" s="9"/>
      <c r="M25" s="9"/>
      <c r="N25" s="36"/>
      <c r="O25" s="36"/>
      <c r="P25" s="36">
        <v>1</v>
      </c>
      <c r="Q25" s="36">
        <v>1</v>
      </c>
      <c r="S25" s="36">
        <v>1</v>
      </c>
    </row>
    <row r="26" spans="1:19" x14ac:dyDescent="0.25">
      <c r="A26" s="9"/>
      <c r="B26" s="9"/>
      <c r="C26" s="9"/>
      <c r="D26" s="9"/>
      <c r="E26" s="9"/>
      <c r="F26" s="142"/>
      <c r="G26" s="144"/>
      <c r="H26" s="9"/>
      <c r="I26" s="9"/>
      <c r="J26" s="9"/>
      <c r="K26" s="9"/>
      <c r="L26" s="9"/>
      <c r="M26" s="9"/>
      <c r="N26" s="36"/>
      <c r="O26" s="36"/>
      <c r="P26" s="36">
        <v>1</v>
      </c>
      <c r="Q26" s="36">
        <v>1</v>
      </c>
      <c r="S26" s="36">
        <v>1</v>
      </c>
    </row>
    <row r="27" spans="1:19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6"/>
      <c r="O27" s="36"/>
      <c r="P27" s="36">
        <v>1</v>
      </c>
      <c r="Q27" s="36">
        <v>1</v>
      </c>
      <c r="S27" s="36">
        <v>1</v>
      </c>
    </row>
    <row r="28" spans="1:19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6"/>
      <c r="O28" s="36"/>
      <c r="P28" s="36">
        <v>1</v>
      </c>
      <c r="Q28" s="36">
        <v>1</v>
      </c>
      <c r="S28" s="36">
        <v>1</v>
      </c>
    </row>
    <row r="29" spans="1:19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6"/>
      <c r="O29" s="36"/>
      <c r="P29" s="36">
        <v>1</v>
      </c>
      <c r="Q29" s="36">
        <v>1</v>
      </c>
      <c r="S29" s="36">
        <v>1</v>
      </c>
    </row>
    <row r="30" spans="1:19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6"/>
      <c r="O30" s="36"/>
      <c r="P30" s="36">
        <v>1</v>
      </c>
      <c r="Q30" s="36">
        <v>1</v>
      </c>
      <c r="S30" s="36">
        <v>1</v>
      </c>
    </row>
    <row r="31" spans="1:19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6"/>
      <c r="O31" s="36"/>
      <c r="P31" s="36">
        <v>1</v>
      </c>
      <c r="Q31" s="36">
        <v>1</v>
      </c>
      <c r="S31" s="36">
        <v>1</v>
      </c>
    </row>
    <row r="32" spans="1:19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6"/>
      <c r="O32" s="36"/>
      <c r="P32" s="36">
        <v>1</v>
      </c>
      <c r="Q32" s="36">
        <v>1</v>
      </c>
      <c r="S32" s="36">
        <v>1</v>
      </c>
    </row>
    <row r="33" spans="1:19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6"/>
      <c r="O33" s="36"/>
      <c r="P33" s="36">
        <v>1</v>
      </c>
      <c r="Q33" s="36">
        <v>1</v>
      </c>
      <c r="S33" s="36">
        <v>1</v>
      </c>
    </row>
    <row r="34" spans="1:19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6"/>
      <c r="O34" s="36"/>
      <c r="P34" s="36">
        <v>1</v>
      </c>
      <c r="Q34" s="36">
        <v>1</v>
      </c>
      <c r="S34" s="36">
        <v>1</v>
      </c>
    </row>
    <row r="35" spans="1:19" ht="15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6"/>
      <c r="O35" s="36"/>
      <c r="P35" s="36">
        <v>1</v>
      </c>
      <c r="Q35" s="36">
        <v>1</v>
      </c>
      <c r="S35" s="36">
        <v>1</v>
      </c>
    </row>
    <row r="36" spans="1:19" x14ac:dyDescent="0.25">
      <c r="A36" s="145" t="s">
        <v>80</v>
      </c>
      <c r="B36" s="146"/>
      <c r="C36" s="146"/>
      <c r="D36" s="146"/>
      <c r="E36" s="146"/>
      <c r="F36" s="147"/>
      <c r="G36" s="9"/>
      <c r="H36" s="9"/>
      <c r="I36" s="9"/>
      <c r="J36" s="9"/>
      <c r="K36" s="9"/>
      <c r="L36" s="9"/>
      <c r="M36" s="9"/>
      <c r="N36" s="36"/>
      <c r="O36" s="36"/>
      <c r="P36" s="36">
        <v>1</v>
      </c>
      <c r="Q36" s="36">
        <v>1</v>
      </c>
      <c r="S36" s="36">
        <v>1</v>
      </c>
    </row>
    <row r="37" spans="1:19" x14ac:dyDescent="0.25">
      <c r="A37" s="27" t="s">
        <v>1</v>
      </c>
      <c r="B37" s="28" t="s">
        <v>3</v>
      </c>
      <c r="C37" s="28" t="s">
        <v>4</v>
      </c>
      <c r="D37" s="28" t="s">
        <v>5</v>
      </c>
      <c r="E37" s="28" t="s">
        <v>6</v>
      </c>
      <c r="F37" s="35" t="s">
        <v>7</v>
      </c>
      <c r="G37" s="9"/>
      <c r="H37" s="9"/>
      <c r="I37" s="9"/>
      <c r="J37" s="9"/>
      <c r="K37" s="9"/>
      <c r="L37" s="9"/>
      <c r="M37" s="9"/>
      <c r="N37" s="36"/>
      <c r="O37" s="36"/>
      <c r="P37" s="36">
        <v>1</v>
      </c>
      <c r="Q37" s="36">
        <v>1</v>
      </c>
      <c r="S37" s="36">
        <v>1</v>
      </c>
    </row>
    <row r="38" spans="1:19" x14ac:dyDescent="0.25">
      <c r="A38" s="27" t="s">
        <v>108</v>
      </c>
      <c r="B38" s="29">
        <v>10</v>
      </c>
      <c r="C38" s="29" t="s">
        <v>2</v>
      </c>
      <c r="D38" s="26" t="s">
        <v>155</v>
      </c>
      <c r="E38" s="26" t="s">
        <v>358</v>
      </c>
      <c r="F38" s="54" t="s">
        <v>7</v>
      </c>
      <c r="G38" s="9"/>
      <c r="H38" s="9"/>
      <c r="I38" s="9"/>
      <c r="J38" s="9"/>
      <c r="K38" s="9"/>
      <c r="L38" s="9"/>
      <c r="M38" s="20"/>
      <c r="N38" s="37"/>
      <c r="O38" s="37"/>
      <c r="P38" s="36">
        <v>1</v>
      </c>
      <c r="Q38" s="36">
        <v>1</v>
      </c>
      <c r="S38" s="36">
        <v>1</v>
      </c>
    </row>
    <row r="39" spans="1:19" x14ac:dyDescent="0.25">
      <c r="A39" s="27" t="s">
        <v>109</v>
      </c>
      <c r="B39" s="29">
        <v>3</v>
      </c>
      <c r="C39" s="29" t="s">
        <v>2</v>
      </c>
      <c r="D39" s="26" t="s">
        <v>153</v>
      </c>
      <c r="E39" s="26">
        <v>907253</v>
      </c>
      <c r="F39" s="54">
        <v>41579</v>
      </c>
      <c r="G39" s="9"/>
      <c r="H39" s="9"/>
      <c r="I39" s="9"/>
      <c r="J39" s="9"/>
      <c r="K39" s="9"/>
      <c r="L39" s="9"/>
      <c r="M39" s="20"/>
      <c r="N39" s="37"/>
      <c r="O39" s="37"/>
      <c r="P39" s="36">
        <v>1</v>
      </c>
      <c r="Q39" s="36">
        <v>1</v>
      </c>
      <c r="S39" s="36">
        <v>1</v>
      </c>
    </row>
    <row r="40" spans="1:19" x14ac:dyDescent="0.25">
      <c r="A40" s="27" t="s">
        <v>110</v>
      </c>
      <c r="B40" s="29">
        <v>2</v>
      </c>
      <c r="C40" s="29" t="s">
        <v>2</v>
      </c>
      <c r="D40" s="26" t="s">
        <v>153</v>
      </c>
      <c r="E40" s="26">
        <v>1000667</v>
      </c>
      <c r="F40" s="54">
        <v>41306</v>
      </c>
      <c r="G40" s="9"/>
      <c r="H40" s="9"/>
      <c r="I40" s="9"/>
      <c r="J40" s="9"/>
      <c r="K40" s="9"/>
      <c r="L40" s="9"/>
      <c r="M40" s="9"/>
      <c r="N40" s="36"/>
      <c r="O40" s="36"/>
      <c r="P40" s="36">
        <v>1</v>
      </c>
      <c r="Q40" s="36">
        <v>1</v>
      </c>
      <c r="S40" s="36">
        <v>1</v>
      </c>
    </row>
    <row r="41" spans="1:19" x14ac:dyDescent="0.25">
      <c r="A41" s="27" t="s">
        <v>111</v>
      </c>
      <c r="B41" s="29">
        <v>10</v>
      </c>
      <c r="C41" s="29" t="s">
        <v>2</v>
      </c>
      <c r="D41" s="26"/>
      <c r="E41" s="26" t="s">
        <v>356</v>
      </c>
      <c r="F41" s="54">
        <v>42767</v>
      </c>
      <c r="G41" s="9"/>
      <c r="H41" s="9"/>
      <c r="I41" s="9"/>
      <c r="J41" s="9"/>
      <c r="K41" s="9"/>
      <c r="L41" s="9"/>
      <c r="M41" s="9"/>
      <c r="N41" s="36"/>
      <c r="O41" s="36"/>
      <c r="P41" s="36">
        <v>1</v>
      </c>
      <c r="Q41" s="36">
        <v>1</v>
      </c>
      <c r="S41" s="36">
        <v>1</v>
      </c>
    </row>
    <row r="42" spans="1:19" x14ac:dyDescent="0.25">
      <c r="A42" s="27" t="s">
        <v>99</v>
      </c>
      <c r="B42" s="29">
        <v>5</v>
      </c>
      <c r="C42" s="29" t="s">
        <v>2</v>
      </c>
      <c r="D42" s="26" t="s">
        <v>153</v>
      </c>
      <c r="E42" s="26">
        <v>1100937</v>
      </c>
      <c r="F42" s="54">
        <v>40544</v>
      </c>
      <c r="G42" s="9"/>
      <c r="H42" s="9"/>
      <c r="I42" s="9"/>
      <c r="J42" s="9"/>
      <c r="K42" s="9"/>
      <c r="L42" s="9"/>
      <c r="M42" s="9"/>
      <c r="N42" s="36"/>
      <c r="O42" s="36"/>
      <c r="P42" s="36">
        <v>1</v>
      </c>
      <c r="Q42" s="36">
        <v>1</v>
      </c>
      <c r="S42" s="36">
        <v>1</v>
      </c>
    </row>
    <row r="43" spans="1:19" x14ac:dyDescent="0.25">
      <c r="A43" s="27" t="s">
        <v>108</v>
      </c>
      <c r="B43" s="29">
        <v>1</v>
      </c>
      <c r="C43" s="29" t="s">
        <v>2</v>
      </c>
      <c r="D43" s="26" t="s">
        <v>153</v>
      </c>
      <c r="E43" s="26">
        <v>905561</v>
      </c>
      <c r="F43" s="54">
        <v>40886</v>
      </c>
      <c r="G43" s="9"/>
      <c r="H43" s="9"/>
      <c r="I43" s="9"/>
      <c r="J43" s="9"/>
      <c r="K43" s="9"/>
      <c r="L43" s="9"/>
      <c r="M43" s="9"/>
      <c r="N43" s="36"/>
      <c r="O43" s="36"/>
      <c r="P43" s="36">
        <v>1</v>
      </c>
      <c r="Q43" s="36">
        <v>1</v>
      </c>
      <c r="S43" s="36">
        <v>1</v>
      </c>
    </row>
    <row r="44" spans="1:19" x14ac:dyDescent="0.25">
      <c r="A44" s="27" t="s">
        <v>112</v>
      </c>
      <c r="B44" s="29">
        <v>10</v>
      </c>
      <c r="C44" s="29" t="s">
        <v>2</v>
      </c>
      <c r="D44" s="26" t="s">
        <v>160</v>
      </c>
      <c r="E44" s="26" t="s">
        <v>357</v>
      </c>
      <c r="F44" s="54">
        <v>41275</v>
      </c>
      <c r="G44" s="9"/>
      <c r="H44" s="9"/>
      <c r="I44" s="9"/>
      <c r="J44" s="9"/>
      <c r="K44" s="9"/>
      <c r="L44" s="9"/>
      <c r="M44" s="9"/>
      <c r="N44" s="36"/>
      <c r="O44" s="36"/>
      <c r="P44" s="36"/>
      <c r="Q44" s="36"/>
    </row>
    <row r="45" spans="1:19" x14ac:dyDescent="0.25">
      <c r="A45" s="27" t="s">
        <v>100</v>
      </c>
      <c r="B45" s="29">
        <v>8</v>
      </c>
      <c r="C45" s="29" t="s">
        <v>2</v>
      </c>
      <c r="D45" s="26" t="s">
        <v>153</v>
      </c>
      <c r="E45" s="26">
        <v>905974</v>
      </c>
      <c r="F45" s="54">
        <v>41883</v>
      </c>
      <c r="G45" s="9"/>
      <c r="H45" s="9"/>
      <c r="I45" s="9"/>
      <c r="J45" s="9"/>
      <c r="K45" s="9"/>
      <c r="L45" s="9"/>
      <c r="M45" s="9"/>
      <c r="N45" s="36"/>
      <c r="O45" s="36"/>
      <c r="P45" s="36"/>
      <c r="Q45" s="36"/>
    </row>
    <row r="46" spans="1:19" x14ac:dyDescent="0.25">
      <c r="A46" s="30" t="s">
        <v>113</v>
      </c>
      <c r="B46" s="31">
        <v>10</v>
      </c>
      <c r="C46" s="29" t="s">
        <v>2</v>
      </c>
      <c r="D46" s="26" t="s">
        <v>155</v>
      </c>
      <c r="E46" s="26" t="s">
        <v>156</v>
      </c>
      <c r="F46" s="54">
        <v>40238</v>
      </c>
      <c r="G46" s="9"/>
      <c r="H46" s="9"/>
      <c r="I46" s="9"/>
      <c r="J46" s="9"/>
      <c r="K46" s="9"/>
      <c r="L46" s="9"/>
      <c r="M46" s="9"/>
      <c r="N46" s="36"/>
      <c r="O46" s="36"/>
      <c r="P46" s="36"/>
      <c r="Q46" s="36"/>
    </row>
    <row r="47" spans="1:19" x14ac:dyDescent="0.25">
      <c r="A47" s="30" t="s">
        <v>101</v>
      </c>
      <c r="B47" s="31">
        <v>5</v>
      </c>
      <c r="C47" s="29" t="s">
        <v>2</v>
      </c>
      <c r="D47" s="26" t="s">
        <v>153</v>
      </c>
      <c r="E47" s="26">
        <v>1100937</v>
      </c>
      <c r="F47" s="54">
        <v>41275</v>
      </c>
      <c r="G47" s="9"/>
      <c r="H47" s="9"/>
      <c r="I47" s="9"/>
      <c r="J47" s="9"/>
      <c r="K47" s="9"/>
      <c r="L47" s="9"/>
      <c r="M47" s="9"/>
      <c r="N47" s="36"/>
      <c r="O47" s="36"/>
      <c r="P47" s="36"/>
      <c r="Q47" s="36"/>
    </row>
    <row r="48" spans="1:19" x14ac:dyDescent="0.25">
      <c r="A48" s="30" t="s">
        <v>114</v>
      </c>
      <c r="B48" s="31">
        <v>1</v>
      </c>
      <c r="C48" s="29" t="s">
        <v>2</v>
      </c>
      <c r="D48" s="65" t="s">
        <v>153</v>
      </c>
      <c r="E48" s="65">
        <v>1104349</v>
      </c>
      <c r="F48" s="66">
        <v>42125</v>
      </c>
      <c r="G48" s="9"/>
      <c r="H48" t="s">
        <v>131</v>
      </c>
      <c r="N48" s="36"/>
      <c r="O48" s="36"/>
      <c r="P48" s="36"/>
      <c r="Q48" s="36"/>
    </row>
    <row r="49" spans="1:17" ht="15.75" thickBot="1" x14ac:dyDescent="0.3">
      <c r="A49" s="32" t="s">
        <v>98</v>
      </c>
      <c r="B49" s="33" t="s">
        <v>115</v>
      </c>
      <c r="C49" s="34" t="s">
        <v>2</v>
      </c>
      <c r="D49" s="21"/>
      <c r="E49" s="21"/>
      <c r="F49" s="55"/>
      <c r="G49" s="9"/>
      <c r="N49" s="36"/>
      <c r="O49" s="36"/>
      <c r="P49" s="36"/>
      <c r="Q49" s="36"/>
    </row>
    <row r="50" spans="1:17" x14ac:dyDescent="0.25">
      <c r="G50" s="9"/>
      <c r="O50" s="36"/>
      <c r="P50" s="36"/>
      <c r="Q50" s="36"/>
    </row>
    <row r="51" spans="1:17" x14ac:dyDescent="0.25">
      <c r="G51" s="9"/>
      <c r="O51" s="36"/>
      <c r="P51" s="36"/>
      <c r="Q51" s="36"/>
    </row>
    <row r="52" spans="1:17" x14ac:dyDescent="0.25">
      <c r="F52" s="9"/>
      <c r="G52" s="9"/>
      <c r="H52" s="9"/>
      <c r="O52" s="36"/>
      <c r="P52" s="36"/>
      <c r="Q52" s="36"/>
    </row>
    <row r="53" spans="1:17" x14ac:dyDescent="0.25">
      <c r="F53" s="9"/>
      <c r="G53" s="9"/>
      <c r="O53" s="36"/>
      <c r="P53" s="36"/>
      <c r="Q53" s="36"/>
    </row>
    <row r="54" spans="1:17" x14ac:dyDescent="0.25">
      <c r="F54" s="9"/>
      <c r="G54" s="9"/>
      <c r="O54" s="36"/>
      <c r="P54" s="36"/>
      <c r="Q54" s="36"/>
    </row>
    <row r="55" spans="1:17" ht="20.25" customHeight="1" x14ac:dyDescent="0.25">
      <c r="F55" s="9"/>
      <c r="G55" s="9"/>
      <c r="J55" s="9"/>
      <c r="K55" s="9"/>
      <c r="L55" s="9"/>
      <c r="M55" s="9"/>
      <c r="N55" s="36"/>
      <c r="O55" s="36"/>
      <c r="P55" s="36"/>
      <c r="Q55" s="36"/>
    </row>
    <row r="56" spans="1:17" ht="20.25" customHeight="1" x14ac:dyDescent="0.25">
      <c r="F56" s="9"/>
      <c r="G56" s="9"/>
      <c r="H56" s="9"/>
      <c r="I56" s="9"/>
      <c r="J56" s="9"/>
      <c r="K56" s="9"/>
      <c r="L56" s="9"/>
      <c r="M56" s="9"/>
      <c r="N56" s="36"/>
      <c r="O56" s="36"/>
      <c r="P56" s="36"/>
      <c r="Q56" s="36"/>
    </row>
    <row r="57" spans="1:17" ht="18.75" customHeight="1" thickBot="1" x14ac:dyDescent="0.3">
      <c r="F57" s="9"/>
      <c r="G57" s="9"/>
      <c r="H57" s="9"/>
      <c r="I57" s="9"/>
      <c r="J57" s="9"/>
      <c r="K57" s="9"/>
      <c r="L57" s="9"/>
      <c r="M57" s="9"/>
      <c r="N57" s="36"/>
      <c r="O57" s="36"/>
      <c r="P57" s="36"/>
      <c r="Q57" s="36"/>
    </row>
    <row r="58" spans="1:17" x14ac:dyDescent="0.25">
      <c r="A58" s="95" t="s">
        <v>81</v>
      </c>
      <c r="B58" s="96"/>
      <c r="C58" s="96"/>
      <c r="D58" s="96"/>
      <c r="E58" s="97"/>
      <c r="F58" s="9"/>
      <c r="G58" s="9"/>
      <c r="M58" s="9"/>
      <c r="N58" s="36"/>
      <c r="O58" s="36"/>
      <c r="P58" s="36"/>
      <c r="Q58" s="36"/>
    </row>
    <row r="59" spans="1:17" ht="33.75" customHeight="1" thickBot="1" x14ac:dyDescent="0.3">
      <c r="A59" s="109" t="s">
        <v>12</v>
      </c>
      <c r="B59" s="108" t="s">
        <v>13</v>
      </c>
      <c r="C59" s="108" t="s">
        <v>5</v>
      </c>
      <c r="D59" s="108" t="s">
        <v>14</v>
      </c>
      <c r="E59" s="89" t="s">
        <v>9</v>
      </c>
      <c r="F59" s="9"/>
      <c r="G59" s="9"/>
      <c r="M59" s="9"/>
      <c r="N59" s="36"/>
      <c r="O59" s="36"/>
      <c r="P59" s="36"/>
      <c r="Q59" s="36"/>
    </row>
    <row r="60" spans="1:17" ht="20.25" customHeight="1" x14ac:dyDescent="0.25">
      <c r="A60" s="110"/>
      <c r="B60" s="24">
        <f>INDEX(Equipamentos,$O$2,1)</f>
        <v>0</v>
      </c>
      <c r="C60" s="24">
        <f>INDEX(Equipamentos,$O$2,3)</f>
        <v>0</v>
      </c>
      <c r="D60" s="24">
        <f>INDEX(Equipamentos,$O$2,4)</f>
        <v>0</v>
      </c>
      <c r="E60" s="111">
        <f>INDEX(Equipamentos,$O$2,5)</f>
        <v>0</v>
      </c>
      <c r="H60" s="148" t="s">
        <v>149</v>
      </c>
      <c r="I60" s="149"/>
      <c r="J60" s="149"/>
      <c r="K60" s="149"/>
      <c r="L60" s="150"/>
      <c r="M60" s="9"/>
      <c r="N60" s="36"/>
      <c r="O60" s="36"/>
      <c r="P60" s="36"/>
      <c r="Q60" s="36"/>
    </row>
    <row r="61" spans="1:17" ht="19.5" customHeight="1" x14ac:dyDescent="0.25">
      <c r="A61" s="110"/>
      <c r="B61" s="24">
        <f>INDEX(Equipamentos,$O$3,1)</f>
        <v>0</v>
      </c>
      <c r="C61" s="24">
        <f>INDEX(Equipamentos,$O$3,3)</f>
        <v>0</v>
      </c>
      <c r="D61" s="24">
        <f>INDEX(Equipamentos,$O$3,4)</f>
        <v>0</v>
      </c>
      <c r="E61" s="111">
        <f>INDEX(Equipamentos,$O$3,5)</f>
        <v>0</v>
      </c>
      <c r="H61" s="51" t="s">
        <v>303</v>
      </c>
      <c r="I61" s="105"/>
      <c r="J61" s="106"/>
      <c r="K61" s="107"/>
      <c r="L61" s="52">
        <v>0.41</v>
      </c>
      <c r="M61" s="9"/>
      <c r="N61" s="36"/>
      <c r="O61" s="36"/>
      <c r="P61" s="36"/>
      <c r="Q61" s="36"/>
    </row>
    <row r="62" spans="1:17" ht="18.75" customHeight="1" thickBot="1" x14ac:dyDescent="0.3">
      <c r="A62" s="112"/>
      <c r="B62" s="113">
        <f>INDEX(Equipamentos,$O$4,1)</f>
        <v>0</v>
      </c>
      <c r="C62" s="113">
        <f>INDEX(Equipamentos,$O$4,3)</f>
        <v>0</v>
      </c>
      <c r="D62" s="113">
        <f>INDEX(Equipamentos,$O$4,4)</f>
        <v>0</v>
      </c>
      <c r="E62" s="114">
        <f>INDEX(Equipamentos,$O$4,5)</f>
        <v>0</v>
      </c>
      <c r="H62" s="152" t="s">
        <v>527</v>
      </c>
      <c r="I62" s="153"/>
      <c r="J62" s="153"/>
      <c r="K62" s="154"/>
      <c r="L62" s="118">
        <f>F10</f>
        <v>1.0131013</v>
      </c>
      <c r="M62" s="9"/>
      <c r="N62" s="36"/>
      <c r="O62" s="36"/>
      <c r="P62" s="36"/>
      <c r="Q62" s="36"/>
    </row>
    <row r="63" spans="1:17" x14ac:dyDescent="0.25">
      <c r="L63" s="9"/>
      <c r="M63" s="9"/>
      <c r="N63" s="36"/>
      <c r="O63" s="36"/>
      <c r="P63" s="36"/>
      <c r="Q63" s="36"/>
    </row>
    <row r="64" spans="1:17" x14ac:dyDescent="0.25">
      <c r="A64" s="164" t="s">
        <v>545</v>
      </c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  <c r="O64" s="36"/>
      <c r="P64" s="36"/>
      <c r="Q64" s="36"/>
    </row>
    <row r="65" spans="1:19" ht="15" customHeight="1" x14ac:dyDescent="0.25">
      <c r="A65" s="164"/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0"/>
      <c r="O65" s="36"/>
      <c r="P65" s="36"/>
      <c r="Q65" s="36"/>
    </row>
    <row r="66" spans="1:19" ht="15" customHeight="1" x14ac:dyDescent="0.25">
      <c r="A66" s="164"/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3"/>
      <c r="O66" s="36"/>
      <c r="P66" s="36"/>
      <c r="Q66" s="36"/>
    </row>
    <row r="67" spans="1:19" ht="83.25" customHeight="1" thickBot="1" x14ac:dyDescent="0.3">
      <c r="L67" s="9"/>
      <c r="M67" s="9"/>
      <c r="N67" s="36"/>
      <c r="O67" s="36"/>
      <c r="P67" s="36"/>
      <c r="Q67" s="36"/>
    </row>
    <row r="68" spans="1:19" ht="39" customHeight="1" x14ac:dyDescent="0.25">
      <c r="A68" s="121" t="s">
        <v>116</v>
      </c>
      <c r="B68" s="123" t="s">
        <v>117</v>
      </c>
      <c r="C68" s="124"/>
      <c r="D68" s="124"/>
      <c r="E68" s="124"/>
      <c r="F68" s="124"/>
      <c r="G68" s="124"/>
      <c r="H68" s="125"/>
      <c r="I68" s="123" t="s">
        <v>118</v>
      </c>
      <c r="J68" s="124"/>
      <c r="K68" s="125"/>
      <c r="L68" s="126" t="s">
        <v>119</v>
      </c>
      <c r="M68" s="126" t="s">
        <v>304</v>
      </c>
      <c r="N68" s="126" t="s">
        <v>305</v>
      </c>
      <c r="O68" s="126" t="s">
        <v>152</v>
      </c>
      <c r="P68" s="119" t="s">
        <v>151</v>
      </c>
      <c r="Q68"/>
      <c r="R68"/>
      <c r="S68"/>
    </row>
    <row r="69" spans="1:19" ht="50.25" customHeight="1" x14ac:dyDescent="0.25">
      <c r="A69" s="122"/>
      <c r="B69" s="64" t="s">
        <v>127</v>
      </c>
      <c r="C69" s="64" t="s">
        <v>126</v>
      </c>
      <c r="D69" s="86" t="s">
        <v>520</v>
      </c>
      <c r="E69" s="86" t="s">
        <v>11</v>
      </c>
      <c r="F69" s="86" t="s">
        <v>521</v>
      </c>
      <c r="G69" s="64" t="s">
        <v>10</v>
      </c>
      <c r="H69" s="64" t="s">
        <v>11</v>
      </c>
      <c r="I69" s="64" t="s">
        <v>104</v>
      </c>
      <c r="J69" s="64" t="s">
        <v>10</v>
      </c>
      <c r="K69" s="64" t="s">
        <v>11</v>
      </c>
      <c r="L69" s="127"/>
      <c r="M69" s="127"/>
      <c r="N69" s="127"/>
      <c r="O69" s="127"/>
      <c r="P69" s="120"/>
      <c r="Q69"/>
      <c r="R69"/>
      <c r="S69"/>
    </row>
    <row r="70" spans="1:19" x14ac:dyDescent="0.25">
      <c r="A70" s="45" t="s">
        <v>148</v>
      </c>
      <c r="B70" s="68" t="s">
        <v>124</v>
      </c>
      <c r="C70" s="57"/>
      <c r="D70" s="56"/>
      <c r="E70" s="46">
        <f t="shared" ref="E70:E108" si="1">INDEX(VIDRARIAS,S2,4)</f>
        <v>0</v>
      </c>
      <c r="F70" s="56"/>
      <c r="G70" s="46">
        <f t="shared" ref="G70:G107" si="2">INDEX(VIDRARIAS,P2,3)</f>
        <v>0</v>
      </c>
      <c r="H70" s="46">
        <f t="shared" ref="H70:H108" si="3">INDEX(VIDRARIAS,P2,4)</f>
        <v>0</v>
      </c>
      <c r="I70" s="56"/>
      <c r="J70" s="22">
        <f t="shared" ref="J70:J108" si="4">INDEX(VIDRARIAS,Q2,3)</f>
        <v>0</v>
      </c>
      <c r="K70" s="22">
        <f t="shared" ref="K70:K75" si="5">INDEX(VIDRARIAS,Q2,4)</f>
        <v>0</v>
      </c>
      <c r="L70" s="80"/>
      <c r="M70" s="50">
        <f>IFERROR(IF(B70="S",((L70-$G$25)/$G$23)/J70*G70/C70,((L70-$G$25)/$G$23)/J70),0)</f>
        <v>0</v>
      </c>
      <c r="N70" s="46">
        <f>IFERROR(M70*4.1,"")</f>
        <v>0</v>
      </c>
      <c r="O70" s="70"/>
      <c r="P70" s="69" t="s">
        <v>150</v>
      </c>
      <c r="Q70"/>
      <c r="R70"/>
      <c r="S70"/>
    </row>
    <row r="71" spans="1:19" x14ac:dyDescent="0.25">
      <c r="A71" s="58" t="s">
        <v>542</v>
      </c>
      <c r="B71" s="68" t="s">
        <v>124</v>
      </c>
      <c r="C71" s="57"/>
      <c r="D71" s="56"/>
      <c r="E71" s="46">
        <f t="shared" si="1"/>
        <v>0</v>
      </c>
      <c r="F71" s="56"/>
      <c r="G71" s="46">
        <f t="shared" si="2"/>
        <v>0</v>
      </c>
      <c r="H71" s="46">
        <f t="shared" si="3"/>
        <v>0</v>
      </c>
      <c r="I71" s="56"/>
      <c r="J71" s="22">
        <f t="shared" si="4"/>
        <v>2.0129999999999999</v>
      </c>
      <c r="K71" s="22">
        <f t="shared" si="5"/>
        <v>3.0000000000000001E-3</v>
      </c>
      <c r="L71" s="60">
        <v>0.1205</v>
      </c>
      <c r="M71" s="50">
        <f>IFERROR(IF(B71="S",((L71-$G$25)/$G$23)/J71*G71/C71,((L71-$G$25)/$G$23)/J71),0)</f>
        <v>3.740741110512452</v>
      </c>
      <c r="N71" s="46">
        <f t="shared" ref="N71:N107" si="6">IFERROR(M71*4.1,"")</f>
        <v>15.337038553101051</v>
      </c>
      <c r="O71" s="71">
        <v>0.69695480758793682</v>
      </c>
      <c r="P71" s="98">
        <f t="shared" ref="P71:P108" si="7">IFERROR(IF(B71="S",$L$62/J71*G71/C71,$L$62/J71),"")</f>
        <v>0.50327933432687533</v>
      </c>
      <c r="Q71"/>
      <c r="R71"/>
      <c r="S71"/>
    </row>
    <row r="72" spans="1:19" x14ac:dyDescent="0.25">
      <c r="A72" s="58" t="s">
        <v>543</v>
      </c>
      <c r="B72" s="68" t="s">
        <v>124</v>
      </c>
      <c r="C72" s="57"/>
      <c r="D72" s="56"/>
      <c r="E72" s="46">
        <f t="shared" si="1"/>
        <v>0</v>
      </c>
      <c r="F72" s="56"/>
      <c r="G72" s="46">
        <f t="shared" si="2"/>
        <v>0</v>
      </c>
      <c r="H72" s="46">
        <f t="shared" si="3"/>
        <v>0</v>
      </c>
      <c r="I72" s="56"/>
      <c r="J72" s="22">
        <f t="shared" si="4"/>
        <v>10.005000000000001</v>
      </c>
      <c r="K72" s="22">
        <f t="shared" si="5"/>
        <v>8.0000000000000002E-3</v>
      </c>
      <c r="L72" s="60">
        <v>6.08E-2</v>
      </c>
      <c r="M72" s="50">
        <f t="shared" ref="M72:M108" si="8">IFERROR(IF(B72="S",((L72-$G$25)/$G$23)/J72*G72/C72,((L72-$G$25)/$G$23)/J72),0)</f>
        <v>0.41594237381976151</v>
      </c>
      <c r="N72" s="46">
        <f>IFERROR(M72*4.1,"")</f>
        <v>1.705363732661022</v>
      </c>
      <c r="O72" s="71">
        <v>0.13099287120806224</v>
      </c>
      <c r="P72" s="98">
        <f t="shared" si="7"/>
        <v>0.10125950024987505</v>
      </c>
      <c r="Q72"/>
      <c r="R72"/>
      <c r="S72"/>
    </row>
    <row r="73" spans="1:19" x14ac:dyDescent="0.25">
      <c r="A73" s="58" t="s">
        <v>544</v>
      </c>
      <c r="B73" s="68" t="s">
        <v>124</v>
      </c>
      <c r="C73" s="57"/>
      <c r="D73" s="56"/>
      <c r="E73" s="46">
        <f t="shared" si="1"/>
        <v>0</v>
      </c>
      <c r="F73" s="56"/>
      <c r="G73" s="46">
        <f t="shared" si="2"/>
        <v>0</v>
      </c>
      <c r="H73" s="46">
        <f t="shared" si="3"/>
        <v>0</v>
      </c>
      <c r="I73" s="56"/>
      <c r="J73" s="22">
        <f t="shared" si="4"/>
        <v>10.009</v>
      </c>
      <c r="K73" s="22">
        <f t="shared" si="5"/>
        <v>8.0000000000000002E-3</v>
      </c>
      <c r="L73" s="60">
        <v>5.5599999999999997E-2</v>
      </c>
      <c r="M73" s="50">
        <f t="shared" si="8"/>
        <v>0.386461217167413</v>
      </c>
      <c r="N73" s="46">
        <f t="shared" si="6"/>
        <v>1.5844909903863931</v>
      </c>
      <c r="O73" s="71">
        <v>0.12872435620548522</v>
      </c>
      <c r="P73" s="98">
        <f t="shared" si="7"/>
        <v>0.10121903287041661</v>
      </c>
      <c r="Q73"/>
      <c r="R73"/>
      <c r="S73"/>
    </row>
    <row r="74" spans="1:19" x14ac:dyDescent="0.25">
      <c r="A74" s="58" t="s">
        <v>543</v>
      </c>
      <c r="B74" s="68" t="s">
        <v>124</v>
      </c>
      <c r="C74" s="57"/>
      <c r="D74" s="56"/>
      <c r="E74" s="46">
        <f t="shared" si="1"/>
        <v>0</v>
      </c>
      <c r="F74" s="56"/>
      <c r="G74" s="46">
        <f t="shared" si="2"/>
        <v>0</v>
      </c>
      <c r="H74" s="46">
        <f t="shared" si="3"/>
        <v>0</v>
      </c>
      <c r="I74" s="56"/>
      <c r="J74" s="22">
        <f t="shared" si="4"/>
        <v>19.966999999999999</v>
      </c>
      <c r="K74" s="22">
        <f t="shared" si="5"/>
        <v>8.0000000000000002E-3</v>
      </c>
      <c r="L74" s="60">
        <v>0.1263</v>
      </c>
      <c r="M74" s="50">
        <f t="shared" si="8"/>
        <v>0.39351832241988699</v>
      </c>
      <c r="N74" s="46">
        <f t="shared" si="6"/>
        <v>1.6134251219215365</v>
      </c>
      <c r="O74" s="71">
        <v>7.1387984685356384E-2</v>
      </c>
      <c r="P74" s="98">
        <f t="shared" si="7"/>
        <v>5.0738783993589422E-2</v>
      </c>
      <c r="Q74"/>
      <c r="R74"/>
      <c r="S74"/>
    </row>
    <row r="75" spans="1:19" x14ac:dyDescent="0.25">
      <c r="A75" s="58" t="s">
        <v>544</v>
      </c>
      <c r="B75" s="68" t="s">
        <v>124</v>
      </c>
      <c r="C75" s="57"/>
      <c r="D75" s="56"/>
      <c r="E75" s="46">
        <f t="shared" si="1"/>
        <v>0</v>
      </c>
      <c r="F75" s="56"/>
      <c r="G75" s="46">
        <f t="shared" si="2"/>
        <v>0</v>
      </c>
      <c r="H75" s="46">
        <f t="shared" si="3"/>
        <v>0</v>
      </c>
      <c r="I75" s="56"/>
      <c r="J75" s="22">
        <f t="shared" si="4"/>
        <v>19.937999999999999</v>
      </c>
      <c r="K75" s="22">
        <f t="shared" si="5"/>
        <v>8.0000000000000002E-3</v>
      </c>
      <c r="L75" s="60">
        <v>0.1338</v>
      </c>
      <c r="M75" s="50">
        <f t="shared" si="8"/>
        <v>0.41531609762693755</v>
      </c>
      <c r="N75" s="46">
        <f t="shared" si="6"/>
        <v>1.7027960002704439</v>
      </c>
      <c r="O75" s="71">
        <v>7.326499978985973E-2</v>
      </c>
      <c r="P75" s="98">
        <f t="shared" si="7"/>
        <v>5.0812584010432343E-2</v>
      </c>
      <c r="Q75"/>
      <c r="R75"/>
      <c r="S75"/>
    </row>
    <row r="76" spans="1:19" x14ac:dyDescent="0.25">
      <c r="A76" s="58"/>
      <c r="B76" s="68"/>
      <c r="C76" s="57"/>
      <c r="D76" s="56"/>
      <c r="E76" s="46">
        <f t="shared" si="1"/>
        <v>0</v>
      </c>
      <c r="F76" s="56"/>
      <c r="G76" s="46">
        <f t="shared" si="2"/>
        <v>0</v>
      </c>
      <c r="H76" s="46">
        <f t="shared" si="3"/>
        <v>0</v>
      </c>
      <c r="I76" s="56"/>
      <c r="J76" s="22">
        <f t="shared" si="4"/>
        <v>0</v>
      </c>
      <c r="K76" s="22">
        <f t="shared" ref="K76:K108" si="9">INDEX(VIDRARIAS,Q8,4)</f>
        <v>0</v>
      </c>
      <c r="L76" s="60"/>
      <c r="M76" s="50">
        <f t="shared" si="8"/>
        <v>0</v>
      </c>
      <c r="N76" s="46">
        <f t="shared" si="6"/>
        <v>0</v>
      </c>
      <c r="O76" s="71" t="e">
        <v>#DIV/0!</v>
      </c>
      <c r="P76" s="98" t="str">
        <f t="shared" si="7"/>
        <v/>
      </c>
      <c r="Q76"/>
      <c r="R76"/>
      <c r="S76"/>
    </row>
    <row r="77" spans="1:19" x14ac:dyDescent="0.25">
      <c r="A77" s="58"/>
      <c r="B77" s="68"/>
      <c r="C77" s="57"/>
      <c r="D77" s="56"/>
      <c r="E77" s="46">
        <f t="shared" si="1"/>
        <v>0</v>
      </c>
      <c r="F77" s="56"/>
      <c r="G77" s="46">
        <f t="shared" si="2"/>
        <v>0</v>
      </c>
      <c r="H77" s="46">
        <f t="shared" si="3"/>
        <v>0</v>
      </c>
      <c r="I77" s="56"/>
      <c r="J77" s="22">
        <f t="shared" si="4"/>
        <v>0</v>
      </c>
      <c r="K77" s="22">
        <f t="shared" si="9"/>
        <v>0</v>
      </c>
      <c r="L77" s="60"/>
      <c r="M77" s="50">
        <f t="shared" si="8"/>
        <v>0</v>
      </c>
      <c r="N77" s="46">
        <f t="shared" si="6"/>
        <v>0</v>
      </c>
      <c r="O77" s="71" t="e">
        <v>#DIV/0!</v>
      </c>
      <c r="P77" s="98" t="str">
        <f t="shared" si="7"/>
        <v/>
      </c>
      <c r="Q77"/>
      <c r="R77"/>
      <c r="S77"/>
    </row>
    <row r="78" spans="1:19" x14ac:dyDescent="0.25">
      <c r="A78" s="58"/>
      <c r="B78" s="68"/>
      <c r="C78" s="57"/>
      <c r="D78" s="56"/>
      <c r="E78" s="46">
        <f t="shared" si="1"/>
        <v>0</v>
      </c>
      <c r="F78" s="56"/>
      <c r="G78" s="46">
        <f t="shared" si="2"/>
        <v>0</v>
      </c>
      <c r="H78" s="46">
        <f t="shared" si="3"/>
        <v>0</v>
      </c>
      <c r="I78" s="56"/>
      <c r="J78" s="22">
        <f t="shared" si="4"/>
        <v>0</v>
      </c>
      <c r="K78" s="22">
        <f t="shared" si="9"/>
        <v>0</v>
      </c>
      <c r="L78" s="60"/>
      <c r="M78" s="50">
        <f t="shared" si="8"/>
        <v>0</v>
      </c>
      <c r="N78" s="46">
        <f t="shared" si="6"/>
        <v>0</v>
      </c>
      <c r="O78" s="71" t="e">
        <v>#DIV/0!</v>
      </c>
      <c r="P78" s="98" t="str">
        <f t="shared" si="7"/>
        <v/>
      </c>
      <c r="Q78"/>
      <c r="R78"/>
      <c r="S78"/>
    </row>
    <row r="79" spans="1:19" x14ac:dyDescent="0.25">
      <c r="A79" s="58"/>
      <c r="B79" s="68"/>
      <c r="C79" s="57"/>
      <c r="D79" s="56"/>
      <c r="E79" s="46">
        <f t="shared" si="1"/>
        <v>0</v>
      </c>
      <c r="F79" s="56"/>
      <c r="G79" s="46">
        <f t="shared" si="2"/>
        <v>0</v>
      </c>
      <c r="H79" s="46">
        <f t="shared" si="3"/>
        <v>0</v>
      </c>
      <c r="I79" s="56"/>
      <c r="J79" s="22">
        <f t="shared" si="4"/>
        <v>0</v>
      </c>
      <c r="K79" s="22">
        <f t="shared" si="9"/>
        <v>0</v>
      </c>
      <c r="L79" s="60"/>
      <c r="M79" s="50">
        <f t="shared" si="8"/>
        <v>0</v>
      </c>
      <c r="N79" s="46">
        <f t="shared" si="6"/>
        <v>0</v>
      </c>
      <c r="O79" s="71" t="e">
        <v>#DIV/0!</v>
      </c>
      <c r="P79" s="98" t="str">
        <f t="shared" si="7"/>
        <v/>
      </c>
      <c r="Q79"/>
      <c r="R79"/>
      <c r="S79"/>
    </row>
    <row r="80" spans="1:19" x14ac:dyDescent="0.25">
      <c r="A80" s="58"/>
      <c r="B80" s="68"/>
      <c r="C80" s="57"/>
      <c r="D80" s="56"/>
      <c r="E80" s="46">
        <f t="shared" si="1"/>
        <v>0</v>
      </c>
      <c r="F80" s="56"/>
      <c r="G80" s="46">
        <f t="shared" si="2"/>
        <v>0</v>
      </c>
      <c r="H80" s="46">
        <f t="shared" si="3"/>
        <v>0</v>
      </c>
      <c r="I80" s="56"/>
      <c r="J80" s="22">
        <f t="shared" si="4"/>
        <v>0</v>
      </c>
      <c r="K80" s="22">
        <f t="shared" si="9"/>
        <v>0</v>
      </c>
      <c r="L80" s="60"/>
      <c r="M80" s="50">
        <f t="shared" si="8"/>
        <v>0</v>
      </c>
      <c r="N80" s="46">
        <f t="shared" si="6"/>
        <v>0</v>
      </c>
      <c r="O80" s="71" t="e">
        <v>#DIV/0!</v>
      </c>
      <c r="P80" s="98" t="str">
        <f t="shared" si="7"/>
        <v/>
      </c>
      <c r="Q80"/>
      <c r="R80"/>
      <c r="S80"/>
    </row>
    <row r="81" spans="1:19" x14ac:dyDescent="0.25">
      <c r="A81" s="58"/>
      <c r="B81" s="68"/>
      <c r="C81" s="57"/>
      <c r="D81" s="56"/>
      <c r="E81" s="46">
        <f t="shared" si="1"/>
        <v>0</v>
      </c>
      <c r="F81" s="56"/>
      <c r="G81" s="46">
        <f t="shared" si="2"/>
        <v>0</v>
      </c>
      <c r="H81" s="46">
        <f t="shared" si="3"/>
        <v>0</v>
      </c>
      <c r="I81" s="56"/>
      <c r="J81" s="22">
        <f t="shared" si="4"/>
        <v>0</v>
      </c>
      <c r="K81" s="22">
        <f t="shared" si="9"/>
        <v>0</v>
      </c>
      <c r="L81" s="60"/>
      <c r="M81" s="50">
        <f t="shared" si="8"/>
        <v>0</v>
      </c>
      <c r="N81" s="46">
        <f t="shared" si="6"/>
        <v>0</v>
      </c>
      <c r="O81" s="71" t="e">
        <v>#DIV/0!</v>
      </c>
      <c r="P81" s="98" t="str">
        <f t="shared" si="7"/>
        <v/>
      </c>
      <c r="Q81"/>
      <c r="R81"/>
      <c r="S81"/>
    </row>
    <row r="82" spans="1:19" x14ac:dyDescent="0.25">
      <c r="A82" s="58"/>
      <c r="B82" s="68"/>
      <c r="C82" s="57"/>
      <c r="D82" s="56"/>
      <c r="E82" s="46">
        <f t="shared" si="1"/>
        <v>0</v>
      </c>
      <c r="F82" s="56"/>
      <c r="G82" s="46">
        <f t="shared" si="2"/>
        <v>0</v>
      </c>
      <c r="H82" s="46">
        <f t="shared" si="3"/>
        <v>0</v>
      </c>
      <c r="I82" s="56"/>
      <c r="J82" s="22">
        <f t="shared" si="4"/>
        <v>0</v>
      </c>
      <c r="K82" s="22">
        <f t="shared" si="9"/>
        <v>0</v>
      </c>
      <c r="L82" s="60"/>
      <c r="M82" s="50">
        <f t="shared" si="8"/>
        <v>0</v>
      </c>
      <c r="N82" s="46">
        <f t="shared" si="6"/>
        <v>0</v>
      </c>
      <c r="O82" s="71" t="e">
        <v>#DIV/0!</v>
      </c>
      <c r="P82" s="98" t="str">
        <f t="shared" si="7"/>
        <v/>
      </c>
      <c r="Q82"/>
      <c r="R82"/>
      <c r="S82"/>
    </row>
    <row r="83" spans="1:19" x14ac:dyDescent="0.25">
      <c r="A83" s="58"/>
      <c r="B83" s="68"/>
      <c r="C83" s="57"/>
      <c r="D83" s="56"/>
      <c r="E83" s="46">
        <f t="shared" si="1"/>
        <v>0</v>
      </c>
      <c r="F83" s="56"/>
      <c r="G83" s="46">
        <f t="shared" si="2"/>
        <v>0</v>
      </c>
      <c r="H83" s="46">
        <f t="shared" si="3"/>
        <v>0</v>
      </c>
      <c r="I83" s="56"/>
      <c r="J83" s="22">
        <f t="shared" si="4"/>
        <v>0</v>
      </c>
      <c r="K83" s="22">
        <f t="shared" si="9"/>
        <v>0</v>
      </c>
      <c r="L83" s="60"/>
      <c r="M83" s="50">
        <f t="shared" si="8"/>
        <v>0</v>
      </c>
      <c r="N83" s="46">
        <f t="shared" si="6"/>
        <v>0</v>
      </c>
      <c r="O83" s="71" t="e">
        <v>#DIV/0!</v>
      </c>
      <c r="P83" s="98" t="str">
        <f t="shared" si="7"/>
        <v/>
      </c>
      <c r="Q83"/>
      <c r="R83"/>
      <c r="S83"/>
    </row>
    <row r="84" spans="1:19" x14ac:dyDescent="0.25">
      <c r="A84" s="58"/>
      <c r="B84" s="68"/>
      <c r="C84" s="57"/>
      <c r="D84" s="56"/>
      <c r="E84" s="46">
        <f t="shared" si="1"/>
        <v>0</v>
      </c>
      <c r="F84" s="56"/>
      <c r="G84" s="46">
        <f t="shared" si="2"/>
        <v>0</v>
      </c>
      <c r="H84" s="46">
        <f t="shared" si="3"/>
        <v>0</v>
      </c>
      <c r="I84" s="56"/>
      <c r="J84" s="22">
        <f t="shared" si="4"/>
        <v>0</v>
      </c>
      <c r="K84" s="22">
        <f t="shared" si="9"/>
        <v>0</v>
      </c>
      <c r="L84" s="60"/>
      <c r="M84" s="50">
        <f t="shared" si="8"/>
        <v>0</v>
      </c>
      <c r="N84" s="46">
        <f t="shared" si="6"/>
        <v>0</v>
      </c>
      <c r="O84" s="71" t="e">
        <v>#DIV/0!</v>
      </c>
      <c r="P84" s="98" t="str">
        <f t="shared" si="7"/>
        <v/>
      </c>
      <c r="Q84"/>
      <c r="R84"/>
      <c r="S84"/>
    </row>
    <row r="85" spans="1:19" x14ac:dyDescent="0.25">
      <c r="A85" s="58"/>
      <c r="B85" s="68"/>
      <c r="C85" s="57"/>
      <c r="D85" s="56"/>
      <c r="E85" s="46">
        <f t="shared" si="1"/>
        <v>0</v>
      </c>
      <c r="F85" s="56"/>
      <c r="G85" s="46">
        <f t="shared" si="2"/>
        <v>0</v>
      </c>
      <c r="H85" s="46">
        <f t="shared" si="3"/>
        <v>0</v>
      </c>
      <c r="I85" s="56"/>
      <c r="J85" s="22">
        <f t="shared" si="4"/>
        <v>0</v>
      </c>
      <c r="K85" s="22">
        <f t="shared" si="9"/>
        <v>0</v>
      </c>
      <c r="L85" s="60"/>
      <c r="M85" s="50">
        <f t="shared" si="8"/>
        <v>0</v>
      </c>
      <c r="N85" s="46">
        <f t="shared" si="6"/>
        <v>0</v>
      </c>
      <c r="O85" s="71" t="e">
        <v>#DIV/0!</v>
      </c>
      <c r="P85" s="98" t="str">
        <f t="shared" si="7"/>
        <v/>
      </c>
      <c r="Q85"/>
      <c r="R85"/>
      <c r="S85"/>
    </row>
    <row r="86" spans="1:19" x14ac:dyDescent="0.25">
      <c r="A86" s="58"/>
      <c r="B86" s="68"/>
      <c r="C86" s="57"/>
      <c r="D86" s="56"/>
      <c r="E86" s="46">
        <f t="shared" si="1"/>
        <v>0</v>
      </c>
      <c r="F86" s="56"/>
      <c r="G86" s="46">
        <f t="shared" si="2"/>
        <v>0</v>
      </c>
      <c r="H86" s="46">
        <f t="shared" si="3"/>
        <v>0</v>
      </c>
      <c r="I86" s="56"/>
      <c r="J86" s="22">
        <f t="shared" si="4"/>
        <v>0</v>
      </c>
      <c r="K86" s="22">
        <f t="shared" si="9"/>
        <v>0</v>
      </c>
      <c r="L86" s="60"/>
      <c r="M86" s="50">
        <f t="shared" si="8"/>
        <v>0</v>
      </c>
      <c r="N86" s="46">
        <f t="shared" si="6"/>
        <v>0</v>
      </c>
      <c r="O86" s="71" t="e">
        <v>#DIV/0!</v>
      </c>
      <c r="P86" s="98" t="str">
        <f t="shared" si="7"/>
        <v/>
      </c>
      <c r="Q86"/>
      <c r="R86"/>
      <c r="S86"/>
    </row>
    <row r="87" spans="1:19" x14ac:dyDescent="0.25">
      <c r="A87" s="58"/>
      <c r="B87" s="68"/>
      <c r="C87" s="57"/>
      <c r="D87" s="56"/>
      <c r="E87" s="46">
        <f t="shared" si="1"/>
        <v>0</v>
      </c>
      <c r="F87" s="56"/>
      <c r="G87" s="46">
        <f t="shared" si="2"/>
        <v>0</v>
      </c>
      <c r="H87" s="46">
        <f t="shared" si="3"/>
        <v>0</v>
      </c>
      <c r="I87" s="56"/>
      <c r="J87" s="22">
        <f t="shared" si="4"/>
        <v>0</v>
      </c>
      <c r="K87" s="22">
        <f t="shared" si="9"/>
        <v>0</v>
      </c>
      <c r="L87" s="60"/>
      <c r="M87" s="50">
        <f t="shared" si="8"/>
        <v>0</v>
      </c>
      <c r="N87" s="46">
        <f t="shared" si="6"/>
        <v>0</v>
      </c>
      <c r="O87" s="71" t="e">
        <v>#DIV/0!</v>
      </c>
      <c r="P87" s="98" t="str">
        <f t="shared" si="7"/>
        <v/>
      </c>
      <c r="Q87"/>
      <c r="R87"/>
      <c r="S87"/>
    </row>
    <row r="88" spans="1:19" x14ac:dyDescent="0.25">
      <c r="A88" s="58"/>
      <c r="B88" s="68"/>
      <c r="C88" s="57"/>
      <c r="D88" s="56"/>
      <c r="E88" s="46">
        <f t="shared" si="1"/>
        <v>0</v>
      </c>
      <c r="F88" s="56"/>
      <c r="G88" s="46">
        <f t="shared" si="2"/>
        <v>0</v>
      </c>
      <c r="H88" s="46">
        <f t="shared" si="3"/>
        <v>0</v>
      </c>
      <c r="I88" s="56"/>
      <c r="J88" s="22">
        <f t="shared" si="4"/>
        <v>0</v>
      </c>
      <c r="K88" s="22">
        <f t="shared" si="9"/>
        <v>0</v>
      </c>
      <c r="L88" s="60"/>
      <c r="M88" s="50">
        <f t="shared" si="8"/>
        <v>0</v>
      </c>
      <c r="N88" s="46">
        <f t="shared" si="6"/>
        <v>0</v>
      </c>
      <c r="O88" s="71" t="e">
        <v>#DIV/0!</v>
      </c>
      <c r="P88" s="98" t="str">
        <f t="shared" si="7"/>
        <v/>
      </c>
      <c r="Q88"/>
      <c r="R88"/>
      <c r="S88"/>
    </row>
    <row r="89" spans="1:19" x14ac:dyDescent="0.25">
      <c r="A89" s="58"/>
      <c r="B89" s="68"/>
      <c r="C89" s="57"/>
      <c r="D89" s="56"/>
      <c r="E89" s="46">
        <f t="shared" si="1"/>
        <v>0</v>
      </c>
      <c r="F89" s="56"/>
      <c r="G89" s="46">
        <f t="shared" si="2"/>
        <v>0</v>
      </c>
      <c r="H89" s="46">
        <f t="shared" si="3"/>
        <v>0</v>
      </c>
      <c r="I89" s="56"/>
      <c r="J89" s="22">
        <f t="shared" si="4"/>
        <v>0</v>
      </c>
      <c r="K89" s="22">
        <f t="shared" si="9"/>
        <v>0</v>
      </c>
      <c r="L89" s="60"/>
      <c r="M89" s="50">
        <f t="shared" si="8"/>
        <v>0</v>
      </c>
      <c r="N89" s="46">
        <f t="shared" si="6"/>
        <v>0</v>
      </c>
      <c r="O89" s="71" t="e">
        <v>#DIV/0!</v>
      </c>
      <c r="P89" s="98" t="str">
        <f t="shared" si="7"/>
        <v/>
      </c>
      <c r="Q89"/>
      <c r="R89"/>
      <c r="S89"/>
    </row>
    <row r="90" spans="1:19" x14ac:dyDescent="0.25">
      <c r="A90" s="58"/>
      <c r="B90" s="68"/>
      <c r="C90" s="57"/>
      <c r="D90" s="56"/>
      <c r="E90" s="46">
        <f t="shared" si="1"/>
        <v>0</v>
      </c>
      <c r="F90" s="56"/>
      <c r="G90" s="46">
        <f t="shared" si="2"/>
        <v>0</v>
      </c>
      <c r="H90" s="46">
        <f t="shared" si="3"/>
        <v>0</v>
      </c>
      <c r="I90" s="56"/>
      <c r="J90" s="22">
        <f t="shared" si="4"/>
        <v>0</v>
      </c>
      <c r="K90" s="22">
        <f t="shared" si="9"/>
        <v>0</v>
      </c>
      <c r="L90" s="60"/>
      <c r="M90" s="50">
        <f t="shared" si="8"/>
        <v>0</v>
      </c>
      <c r="N90" s="46">
        <f t="shared" si="6"/>
        <v>0</v>
      </c>
      <c r="O90" s="71" t="e">
        <v>#DIV/0!</v>
      </c>
      <c r="P90" s="98" t="str">
        <f t="shared" si="7"/>
        <v/>
      </c>
      <c r="Q90"/>
      <c r="R90"/>
      <c r="S90"/>
    </row>
    <row r="91" spans="1:19" x14ac:dyDescent="0.25">
      <c r="A91" s="58"/>
      <c r="B91" s="68"/>
      <c r="C91" s="57"/>
      <c r="D91" s="56"/>
      <c r="E91" s="46">
        <f t="shared" si="1"/>
        <v>0</v>
      </c>
      <c r="F91" s="56"/>
      <c r="G91" s="46">
        <f t="shared" si="2"/>
        <v>0</v>
      </c>
      <c r="H91" s="46">
        <f t="shared" si="3"/>
        <v>0</v>
      </c>
      <c r="I91" s="56"/>
      <c r="J91" s="22">
        <f t="shared" si="4"/>
        <v>0</v>
      </c>
      <c r="K91" s="22">
        <f t="shared" si="9"/>
        <v>0</v>
      </c>
      <c r="L91" s="60"/>
      <c r="M91" s="50">
        <f t="shared" si="8"/>
        <v>0</v>
      </c>
      <c r="N91" s="46">
        <f t="shared" si="6"/>
        <v>0</v>
      </c>
      <c r="O91" s="71" t="e">
        <v>#DIV/0!</v>
      </c>
      <c r="P91" s="98" t="str">
        <f t="shared" si="7"/>
        <v/>
      </c>
      <c r="Q91"/>
      <c r="R91"/>
      <c r="S91"/>
    </row>
    <row r="92" spans="1:19" x14ac:dyDescent="0.25">
      <c r="A92" s="58"/>
      <c r="B92" s="68"/>
      <c r="C92" s="57"/>
      <c r="D92" s="56"/>
      <c r="E92" s="46">
        <f t="shared" si="1"/>
        <v>0</v>
      </c>
      <c r="F92" s="56"/>
      <c r="G92" s="46">
        <f t="shared" si="2"/>
        <v>0</v>
      </c>
      <c r="H92" s="46">
        <f t="shared" si="3"/>
        <v>0</v>
      </c>
      <c r="I92" s="56"/>
      <c r="J92" s="22">
        <f t="shared" si="4"/>
        <v>0</v>
      </c>
      <c r="K92" s="22">
        <f t="shared" si="9"/>
        <v>0</v>
      </c>
      <c r="L92" s="60"/>
      <c r="M92" s="50">
        <f t="shared" si="8"/>
        <v>0</v>
      </c>
      <c r="N92" s="46">
        <f t="shared" si="6"/>
        <v>0</v>
      </c>
      <c r="O92" s="71" t="e">
        <v>#DIV/0!</v>
      </c>
      <c r="P92" s="98" t="str">
        <f t="shared" si="7"/>
        <v/>
      </c>
      <c r="Q92"/>
      <c r="R92"/>
      <c r="S92"/>
    </row>
    <row r="93" spans="1:19" x14ac:dyDescent="0.25">
      <c r="A93" s="58"/>
      <c r="B93" s="68"/>
      <c r="C93" s="57"/>
      <c r="D93" s="56"/>
      <c r="E93" s="46">
        <f t="shared" si="1"/>
        <v>0</v>
      </c>
      <c r="F93" s="56"/>
      <c r="G93" s="46">
        <f t="shared" si="2"/>
        <v>0</v>
      </c>
      <c r="H93" s="46">
        <f t="shared" si="3"/>
        <v>0</v>
      </c>
      <c r="I93" s="56"/>
      <c r="J93" s="22">
        <f t="shared" si="4"/>
        <v>0</v>
      </c>
      <c r="K93" s="22">
        <f t="shared" si="9"/>
        <v>0</v>
      </c>
      <c r="L93" s="85"/>
      <c r="M93" s="50">
        <f t="shared" si="8"/>
        <v>0</v>
      </c>
      <c r="N93" s="46">
        <f t="shared" si="6"/>
        <v>0</v>
      </c>
      <c r="O93" s="71" t="e">
        <v>#DIV/0!</v>
      </c>
      <c r="P93" s="98" t="str">
        <f t="shared" si="7"/>
        <v/>
      </c>
      <c r="Q93"/>
      <c r="R93"/>
      <c r="S93"/>
    </row>
    <row r="94" spans="1:19" x14ac:dyDescent="0.25">
      <c r="A94" s="58"/>
      <c r="B94" s="68"/>
      <c r="C94" s="57"/>
      <c r="D94" s="56"/>
      <c r="E94" s="46">
        <f t="shared" si="1"/>
        <v>0</v>
      </c>
      <c r="F94" s="56"/>
      <c r="G94" s="46">
        <f t="shared" si="2"/>
        <v>0</v>
      </c>
      <c r="H94" s="46">
        <f t="shared" si="3"/>
        <v>0</v>
      </c>
      <c r="I94" s="56"/>
      <c r="J94" s="22">
        <f t="shared" si="4"/>
        <v>0</v>
      </c>
      <c r="K94" s="22">
        <f t="shared" si="9"/>
        <v>0</v>
      </c>
      <c r="L94" s="60"/>
      <c r="M94" s="50">
        <f t="shared" si="8"/>
        <v>0</v>
      </c>
      <c r="N94" s="46">
        <f t="shared" si="6"/>
        <v>0</v>
      </c>
      <c r="O94" s="71" t="e">
        <v>#DIV/0!</v>
      </c>
      <c r="P94" s="98" t="str">
        <f t="shared" si="7"/>
        <v/>
      </c>
      <c r="Q94"/>
      <c r="R94"/>
      <c r="S94"/>
    </row>
    <row r="95" spans="1:19" x14ac:dyDescent="0.25">
      <c r="A95" s="58"/>
      <c r="B95" s="68"/>
      <c r="C95" s="57"/>
      <c r="D95" s="56"/>
      <c r="E95" s="46">
        <f t="shared" si="1"/>
        <v>0</v>
      </c>
      <c r="F95" s="56"/>
      <c r="G95" s="46">
        <f t="shared" si="2"/>
        <v>0</v>
      </c>
      <c r="H95" s="46">
        <f t="shared" si="3"/>
        <v>0</v>
      </c>
      <c r="I95" s="56"/>
      <c r="J95" s="22">
        <f t="shared" si="4"/>
        <v>0</v>
      </c>
      <c r="K95" s="22">
        <f t="shared" si="9"/>
        <v>0</v>
      </c>
      <c r="L95" s="60"/>
      <c r="M95" s="50">
        <f t="shared" si="8"/>
        <v>0</v>
      </c>
      <c r="N95" s="46">
        <f t="shared" si="6"/>
        <v>0</v>
      </c>
      <c r="O95" s="71" t="e">
        <v>#DIV/0!</v>
      </c>
      <c r="P95" s="98" t="str">
        <f t="shared" si="7"/>
        <v/>
      </c>
      <c r="Q95"/>
      <c r="R95"/>
      <c r="S95"/>
    </row>
    <row r="96" spans="1:19" x14ac:dyDescent="0.25">
      <c r="A96" s="58"/>
      <c r="B96" s="68"/>
      <c r="C96" s="57"/>
      <c r="D96" s="56"/>
      <c r="E96" s="46">
        <f t="shared" si="1"/>
        <v>0</v>
      </c>
      <c r="F96" s="56"/>
      <c r="G96" s="46">
        <f t="shared" si="2"/>
        <v>0</v>
      </c>
      <c r="H96" s="46">
        <f t="shared" si="3"/>
        <v>0</v>
      </c>
      <c r="I96" s="56"/>
      <c r="J96" s="22">
        <f t="shared" si="4"/>
        <v>0</v>
      </c>
      <c r="K96" s="22">
        <f t="shared" si="9"/>
        <v>0</v>
      </c>
      <c r="L96" s="60"/>
      <c r="M96" s="50">
        <f t="shared" si="8"/>
        <v>0</v>
      </c>
      <c r="N96" s="46">
        <f t="shared" si="6"/>
        <v>0</v>
      </c>
      <c r="O96" s="71" t="e">
        <v>#DIV/0!</v>
      </c>
      <c r="P96" s="98" t="str">
        <f t="shared" si="7"/>
        <v/>
      </c>
      <c r="Q96"/>
      <c r="R96"/>
      <c r="S96"/>
    </row>
    <row r="97" spans="1:19" x14ac:dyDescent="0.25">
      <c r="A97" s="58"/>
      <c r="B97" s="68"/>
      <c r="C97" s="57"/>
      <c r="D97" s="56"/>
      <c r="E97" s="46">
        <f t="shared" si="1"/>
        <v>0</v>
      </c>
      <c r="F97" s="56"/>
      <c r="G97" s="46">
        <f t="shared" si="2"/>
        <v>0</v>
      </c>
      <c r="H97" s="46">
        <f t="shared" si="3"/>
        <v>0</v>
      </c>
      <c r="I97" s="56"/>
      <c r="J97" s="22">
        <f t="shared" si="4"/>
        <v>0</v>
      </c>
      <c r="K97" s="22">
        <f t="shared" si="9"/>
        <v>0</v>
      </c>
      <c r="L97" s="60"/>
      <c r="M97" s="50">
        <f t="shared" si="8"/>
        <v>0</v>
      </c>
      <c r="N97" s="46">
        <f t="shared" si="6"/>
        <v>0</v>
      </c>
      <c r="O97" s="71" t="e">
        <v>#DIV/0!</v>
      </c>
      <c r="P97" s="98" t="str">
        <f t="shared" si="7"/>
        <v/>
      </c>
      <c r="Q97"/>
      <c r="R97"/>
      <c r="S97"/>
    </row>
    <row r="98" spans="1:19" x14ac:dyDescent="0.25">
      <c r="A98" s="58"/>
      <c r="B98" s="68"/>
      <c r="C98" s="57"/>
      <c r="D98" s="56"/>
      <c r="E98" s="46">
        <f t="shared" si="1"/>
        <v>0</v>
      </c>
      <c r="F98" s="56"/>
      <c r="G98" s="46">
        <f t="shared" si="2"/>
        <v>0</v>
      </c>
      <c r="H98" s="46">
        <f t="shared" si="3"/>
        <v>0</v>
      </c>
      <c r="I98" s="56"/>
      <c r="J98" s="22">
        <f t="shared" si="4"/>
        <v>0</v>
      </c>
      <c r="K98" s="22">
        <f t="shared" si="9"/>
        <v>0</v>
      </c>
      <c r="L98" s="60"/>
      <c r="M98" s="50">
        <f t="shared" si="8"/>
        <v>0</v>
      </c>
      <c r="N98" s="46">
        <f t="shared" si="6"/>
        <v>0</v>
      </c>
      <c r="O98" s="71" t="e">
        <v>#DIV/0!</v>
      </c>
      <c r="P98" s="98" t="str">
        <f t="shared" si="7"/>
        <v/>
      </c>
      <c r="Q98"/>
      <c r="R98"/>
      <c r="S98"/>
    </row>
    <row r="99" spans="1:19" x14ac:dyDescent="0.25">
      <c r="A99" s="59"/>
      <c r="B99" s="68"/>
      <c r="C99" s="57"/>
      <c r="D99" s="56"/>
      <c r="E99" s="46">
        <f t="shared" si="1"/>
        <v>0</v>
      </c>
      <c r="F99" s="56"/>
      <c r="G99" s="46">
        <f t="shared" si="2"/>
        <v>0</v>
      </c>
      <c r="H99" s="46">
        <f t="shared" si="3"/>
        <v>0</v>
      </c>
      <c r="I99" s="56"/>
      <c r="J99" s="22">
        <f t="shared" si="4"/>
        <v>0</v>
      </c>
      <c r="K99" s="22">
        <f t="shared" si="9"/>
        <v>0</v>
      </c>
      <c r="L99" s="60"/>
      <c r="M99" s="50">
        <f t="shared" si="8"/>
        <v>0</v>
      </c>
      <c r="N99" s="46">
        <f t="shared" si="6"/>
        <v>0</v>
      </c>
      <c r="O99" s="71" t="e">
        <v>#DIV/0!</v>
      </c>
      <c r="P99" s="98" t="str">
        <f t="shared" si="7"/>
        <v/>
      </c>
      <c r="Q99"/>
      <c r="R99"/>
      <c r="S99"/>
    </row>
    <row r="100" spans="1:19" x14ac:dyDescent="0.25">
      <c r="A100" s="59"/>
      <c r="B100" s="68"/>
      <c r="C100" s="57"/>
      <c r="D100" s="56"/>
      <c r="E100" s="46">
        <f t="shared" si="1"/>
        <v>0</v>
      </c>
      <c r="F100" s="56"/>
      <c r="G100" s="46">
        <f t="shared" si="2"/>
        <v>0</v>
      </c>
      <c r="H100" s="46">
        <f t="shared" si="3"/>
        <v>0</v>
      </c>
      <c r="I100" s="56"/>
      <c r="J100" s="22">
        <f t="shared" si="4"/>
        <v>0</v>
      </c>
      <c r="K100" s="22">
        <f t="shared" si="9"/>
        <v>0</v>
      </c>
      <c r="L100" s="60"/>
      <c r="M100" s="50">
        <f t="shared" si="8"/>
        <v>0</v>
      </c>
      <c r="N100" s="46">
        <f t="shared" si="6"/>
        <v>0</v>
      </c>
      <c r="O100" s="71" t="e">
        <v>#DIV/0!</v>
      </c>
      <c r="P100" s="98" t="str">
        <f t="shared" si="7"/>
        <v/>
      </c>
      <c r="Q100"/>
      <c r="R100"/>
      <c r="S100"/>
    </row>
    <row r="101" spans="1:19" x14ac:dyDescent="0.25">
      <c r="A101" s="59"/>
      <c r="B101" s="68"/>
      <c r="C101" s="57"/>
      <c r="D101" s="56"/>
      <c r="E101" s="46">
        <f t="shared" si="1"/>
        <v>0</v>
      </c>
      <c r="F101" s="56"/>
      <c r="G101" s="46">
        <f t="shared" si="2"/>
        <v>0</v>
      </c>
      <c r="H101" s="46">
        <f t="shared" si="3"/>
        <v>0</v>
      </c>
      <c r="I101" s="56"/>
      <c r="J101" s="22">
        <f t="shared" si="4"/>
        <v>0</v>
      </c>
      <c r="K101" s="22">
        <f t="shared" si="9"/>
        <v>0</v>
      </c>
      <c r="L101" s="60"/>
      <c r="M101" s="50">
        <f t="shared" si="8"/>
        <v>0</v>
      </c>
      <c r="N101" s="46">
        <f t="shared" si="6"/>
        <v>0</v>
      </c>
      <c r="O101" s="71" t="e">
        <v>#DIV/0!</v>
      </c>
      <c r="P101" s="98" t="str">
        <f t="shared" si="7"/>
        <v/>
      </c>
      <c r="Q101"/>
      <c r="R101"/>
      <c r="S101"/>
    </row>
    <row r="102" spans="1:19" x14ac:dyDescent="0.25">
      <c r="A102" s="59"/>
      <c r="B102" s="68"/>
      <c r="C102" s="57"/>
      <c r="D102" s="56"/>
      <c r="E102" s="46">
        <f t="shared" si="1"/>
        <v>0</v>
      </c>
      <c r="F102" s="56"/>
      <c r="G102" s="46">
        <f t="shared" si="2"/>
        <v>0</v>
      </c>
      <c r="H102" s="46">
        <f t="shared" si="3"/>
        <v>0</v>
      </c>
      <c r="I102" s="56"/>
      <c r="J102" s="22">
        <f t="shared" si="4"/>
        <v>0</v>
      </c>
      <c r="K102" s="22">
        <f t="shared" si="9"/>
        <v>0</v>
      </c>
      <c r="L102" s="60"/>
      <c r="M102" s="50">
        <f t="shared" si="8"/>
        <v>0</v>
      </c>
      <c r="N102" s="46">
        <f t="shared" si="6"/>
        <v>0</v>
      </c>
      <c r="O102" s="71" t="e">
        <v>#DIV/0!</v>
      </c>
      <c r="P102" s="98" t="str">
        <f t="shared" si="7"/>
        <v/>
      </c>
      <c r="Q102"/>
      <c r="R102"/>
      <c r="S102"/>
    </row>
    <row r="103" spans="1:19" x14ac:dyDescent="0.25">
      <c r="A103" s="59"/>
      <c r="B103" s="68"/>
      <c r="C103" s="57"/>
      <c r="D103" s="56"/>
      <c r="E103" s="46">
        <f t="shared" si="1"/>
        <v>0</v>
      </c>
      <c r="F103" s="56"/>
      <c r="G103" s="46">
        <f t="shared" si="2"/>
        <v>0</v>
      </c>
      <c r="H103" s="46">
        <f t="shared" si="3"/>
        <v>0</v>
      </c>
      <c r="I103" s="56"/>
      <c r="J103" s="22">
        <f t="shared" si="4"/>
        <v>0</v>
      </c>
      <c r="K103" s="22">
        <f t="shared" si="9"/>
        <v>0</v>
      </c>
      <c r="L103" s="60"/>
      <c r="M103" s="50">
        <f t="shared" si="8"/>
        <v>0</v>
      </c>
      <c r="N103" s="46">
        <f t="shared" si="6"/>
        <v>0</v>
      </c>
      <c r="O103" s="71" t="e">
        <v>#DIV/0!</v>
      </c>
      <c r="P103" s="98" t="str">
        <f t="shared" si="7"/>
        <v/>
      </c>
      <c r="Q103"/>
      <c r="R103"/>
      <c r="S103"/>
    </row>
    <row r="104" spans="1:19" x14ac:dyDescent="0.25">
      <c r="A104" s="59"/>
      <c r="B104" s="68"/>
      <c r="C104" s="57"/>
      <c r="D104" s="56"/>
      <c r="E104" s="46">
        <f t="shared" si="1"/>
        <v>0</v>
      </c>
      <c r="F104" s="56"/>
      <c r="G104" s="46">
        <f t="shared" si="2"/>
        <v>0</v>
      </c>
      <c r="H104" s="46">
        <f t="shared" si="3"/>
        <v>0</v>
      </c>
      <c r="I104" s="56"/>
      <c r="J104" s="22">
        <f t="shared" si="4"/>
        <v>0</v>
      </c>
      <c r="K104" s="22">
        <f t="shared" si="9"/>
        <v>0</v>
      </c>
      <c r="L104" s="60"/>
      <c r="M104" s="50">
        <f t="shared" si="8"/>
        <v>0</v>
      </c>
      <c r="N104" s="46">
        <f t="shared" si="6"/>
        <v>0</v>
      </c>
      <c r="O104" s="71" t="e">
        <v>#DIV/0!</v>
      </c>
      <c r="P104" s="98" t="str">
        <f t="shared" si="7"/>
        <v/>
      </c>
      <c r="Q104"/>
      <c r="R104"/>
      <c r="S104"/>
    </row>
    <row r="105" spans="1:19" x14ac:dyDescent="0.25">
      <c r="A105" s="59"/>
      <c r="B105" s="68"/>
      <c r="C105" s="57"/>
      <c r="D105" s="56"/>
      <c r="E105" s="46">
        <f t="shared" si="1"/>
        <v>0</v>
      </c>
      <c r="F105" s="56"/>
      <c r="G105" s="46">
        <f t="shared" si="2"/>
        <v>0</v>
      </c>
      <c r="H105" s="46">
        <f t="shared" si="3"/>
        <v>0</v>
      </c>
      <c r="I105" s="56"/>
      <c r="J105" s="22">
        <f t="shared" si="4"/>
        <v>0</v>
      </c>
      <c r="K105" s="22">
        <f t="shared" si="9"/>
        <v>0</v>
      </c>
      <c r="L105" s="60"/>
      <c r="M105" s="50">
        <f t="shared" si="8"/>
        <v>0</v>
      </c>
      <c r="N105" s="46">
        <f>IFERROR(M105*4.1,"")</f>
        <v>0</v>
      </c>
      <c r="O105" s="71" t="e">
        <v>#DIV/0!</v>
      </c>
      <c r="P105" s="98" t="str">
        <f t="shared" si="7"/>
        <v/>
      </c>
      <c r="Q105"/>
      <c r="R105"/>
      <c r="S105"/>
    </row>
    <row r="106" spans="1:19" x14ac:dyDescent="0.25">
      <c r="A106" s="59"/>
      <c r="B106" s="68"/>
      <c r="C106" s="57"/>
      <c r="D106" s="56"/>
      <c r="E106" s="46">
        <f t="shared" si="1"/>
        <v>0</v>
      </c>
      <c r="F106" s="56"/>
      <c r="G106" s="46">
        <f t="shared" si="2"/>
        <v>0</v>
      </c>
      <c r="H106" s="46">
        <f t="shared" si="3"/>
        <v>0</v>
      </c>
      <c r="I106" s="56"/>
      <c r="J106" s="22">
        <f t="shared" si="4"/>
        <v>0</v>
      </c>
      <c r="K106" s="22">
        <f t="shared" si="9"/>
        <v>0</v>
      </c>
      <c r="L106" s="60"/>
      <c r="M106" s="50">
        <f t="shared" si="8"/>
        <v>0</v>
      </c>
      <c r="N106" s="46">
        <f t="shared" si="6"/>
        <v>0</v>
      </c>
      <c r="O106" s="71" t="e">
        <v>#DIV/0!</v>
      </c>
      <c r="P106" s="98" t="str">
        <f t="shared" si="7"/>
        <v/>
      </c>
      <c r="Q106"/>
      <c r="R106"/>
      <c r="S106"/>
    </row>
    <row r="107" spans="1:19" x14ac:dyDescent="0.25">
      <c r="A107" s="58"/>
      <c r="B107" s="68"/>
      <c r="C107" s="57"/>
      <c r="D107" s="56"/>
      <c r="E107" s="46">
        <f t="shared" si="1"/>
        <v>0</v>
      </c>
      <c r="F107" s="56"/>
      <c r="G107" s="46">
        <f t="shared" si="2"/>
        <v>0</v>
      </c>
      <c r="H107" s="46">
        <f t="shared" si="3"/>
        <v>0</v>
      </c>
      <c r="I107" s="56"/>
      <c r="J107" s="22">
        <f t="shared" si="4"/>
        <v>0</v>
      </c>
      <c r="K107" s="22">
        <f t="shared" si="9"/>
        <v>0</v>
      </c>
      <c r="L107" s="60"/>
      <c r="M107" s="50">
        <f t="shared" si="8"/>
        <v>0</v>
      </c>
      <c r="N107" s="46">
        <f t="shared" si="6"/>
        <v>0</v>
      </c>
      <c r="O107" s="71" t="e">
        <v>#DIV/0!</v>
      </c>
      <c r="P107" s="98" t="str">
        <f t="shared" si="7"/>
        <v/>
      </c>
      <c r="Q107"/>
      <c r="R107"/>
      <c r="S107"/>
    </row>
    <row r="108" spans="1:19" x14ac:dyDescent="0.25">
      <c r="A108" s="58"/>
      <c r="B108" s="68"/>
      <c r="C108" s="57"/>
      <c r="D108" s="56"/>
      <c r="E108" s="46">
        <f t="shared" si="1"/>
        <v>0</v>
      </c>
      <c r="F108" s="56"/>
      <c r="G108" s="46">
        <f t="shared" ref="G108" si="10">INDEX(VIDRARIAS,P40,3)</f>
        <v>0</v>
      </c>
      <c r="H108" s="46">
        <f t="shared" si="3"/>
        <v>0</v>
      </c>
      <c r="I108" s="56"/>
      <c r="J108" s="22">
        <f t="shared" si="4"/>
        <v>0</v>
      </c>
      <c r="K108" s="22">
        <f t="shared" si="9"/>
        <v>0</v>
      </c>
      <c r="L108" s="60"/>
      <c r="M108" s="50">
        <f t="shared" si="8"/>
        <v>0</v>
      </c>
      <c r="N108" s="46">
        <f>IFERROR(M108*4.1,"")</f>
        <v>0</v>
      </c>
      <c r="O108" s="71" t="e">
        <v>#DIV/0!</v>
      </c>
      <c r="P108" s="98" t="str">
        <f t="shared" si="7"/>
        <v/>
      </c>
      <c r="Q108"/>
      <c r="R108"/>
      <c r="S108"/>
    </row>
    <row r="109" spans="1:19" x14ac:dyDescent="0.25">
      <c r="A109" s="36"/>
      <c r="B109" s="36"/>
      <c r="C109" s="36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36"/>
      <c r="O109" s="36"/>
      <c r="P109" s="36"/>
      <c r="Q109" s="36"/>
    </row>
    <row r="110" spans="1:19" x14ac:dyDescent="0.25">
      <c r="A110" s="36"/>
      <c r="B110" s="36"/>
      <c r="C110" s="36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36"/>
      <c r="O110" s="36"/>
      <c r="P110" s="36"/>
      <c r="Q110" s="36"/>
    </row>
    <row r="111" spans="1:19" x14ac:dyDescent="0.25">
      <c r="A111" s="36"/>
      <c r="B111" s="36"/>
      <c r="C111" s="36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36"/>
      <c r="O111" s="36"/>
      <c r="P111" s="36"/>
      <c r="Q111" s="36"/>
    </row>
    <row r="112" spans="1:19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36"/>
      <c r="O112" s="36"/>
      <c r="P112" s="36"/>
      <c r="Q112" s="36"/>
    </row>
    <row r="113" spans="1:17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36"/>
      <c r="O113" s="36"/>
      <c r="P113" s="36"/>
      <c r="Q113" s="36"/>
    </row>
    <row r="114" spans="1:17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36"/>
      <c r="O114" s="36"/>
      <c r="P114" s="36"/>
      <c r="Q114" s="36"/>
    </row>
    <row r="115" spans="1:17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36"/>
      <c r="O115" s="36"/>
      <c r="P115" s="36"/>
      <c r="Q115" s="36"/>
    </row>
    <row r="116" spans="1:17" x14ac:dyDescent="0.25">
      <c r="F116" s="9"/>
      <c r="G116" s="9"/>
      <c r="H116" s="9"/>
      <c r="I116" s="9"/>
      <c r="J116" s="9"/>
      <c r="K116" s="9"/>
      <c r="L116" s="9"/>
      <c r="M116" s="9"/>
      <c r="N116" s="36"/>
      <c r="O116" s="36"/>
      <c r="P116" s="36"/>
      <c r="Q116" s="36"/>
    </row>
    <row r="117" spans="1:17" x14ac:dyDescent="0.25">
      <c r="F117" s="9"/>
      <c r="G117" s="9"/>
      <c r="H117" s="9"/>
      <c r="I117" s="9"/>
      <c r="J117" s="9"/>
      <c r="K117" s="9"/>
      <c r="L117" s="9"/>
      <c r="M117" s="9"/>
      <c r="N117" s="36"/>
      <c r="O117" s="36"/>
      <c r="P117" s="36"/>
      <c r="Q117" s="36"/>
    </row>
    <row r="118" spans="1:17" ht="23.25" x14ac:dyDescent="0.35">
      <c r="A118" s="169" t="s">
        <v>128</v>
      </c>
      <c r="B118" s="169"/>
      <c r="C118" s="169"/>
      <c r="D118" s="169"/>
      <c r="E118" s="169"/>
      <c r="F118" s="169"/>
      <c r="G118" s="169"/>
      <c r="H118" s="169"/>
      <c r="I118" s="169"/>
    </row>
    <row r="119" spans="1:17" ht="8.25" customHeight="1" thickBot="1" x14ac:dyDescent="0.3"/>
    <row r="120" spans="1:17" ht="18.600000000000001" customHeight="1" x14ac:dyDescent="0.25">
      <c r="A120" s="99" t="s">
        <v>129</v>
      </c>
      <c r="B120" s="128" t="s">
        <v>304</v>
      </c>
      <c r="C120" s="128"/>
      <c r="D120" s="128" t="s">
        <v>130</v>
      </c>
      <c r="E120" s="128"/>
      <c r="F120" s="128" t="s">
        <v>305</v>
      </c>
      <c r="G120" s="128"/>
      <c r="H120" s="128" t="s">
        <v>157</v>
      </c>
      <c r="I120" s="165"/>
    </row>
    <row r="121" spans="1:17" ht="18.600000000000001" customHeight="1" x14ac:dyDescent="0.3">
      <c r="A121" s="100" t="str">
        <f t="shared" ref="A121:A143" si="11">A70</f>
        <v>Branco da análise</v>
      </c>
      <c r="B121" s="129">
        <f t="shared" ref="B121" si="12">M70</f>
        <v>0</v>
      </c>
      <c r="C121" s="129"/>
      <c r="D121" s="129" t="s">
        <v>150</v>
      </c>
      <c r="E121" s="129"/>
      <c r="F121" s="129">
        <f>N70</f>
        <v>0</v>
      </c>
      <c r="G121" s="129"/>
      <c r="H121" s="129" t="s">
        <v>150</v>
      </c>
      <c r="I121" s="166"/>
    </row>
    <row r="122" spans="1:17" ht="18.600000000000001" customHeight="1" x14ac:dyDescent="0.3">
      <c r="A122" s="100" t="str">
        <f t="shared" si="11"/>
        <v>MRS/04</v>
      </c>
      <c r="B122" s="129">
        <f t="shared" ref="B122:B143" si="13">IFERROR(IF(M71&gt;=P71,M71,(CONCATENATE("&lt; ",(ROUND(P71,5))))),"")</f>
        <v>3.740741110512452</v>
      </c>
      <c r="C122" s="129"/>
      <c r="D122" s="129">
        <f>IF(AND(M71&gt;=P71,L71&lt;&gt;0),O71,"")</f>
        <v>0.69695480758793682</v>
      </c>
      <c r="E122" s="129"/>
      <c r="F122" s="129">
        <f t="shared" ref="F122:F143" si="14">IFERROR(IF(M71&gt;=P71,M71*4.1,(CONCATENATE("&lt; ",(ROUND(P71*4.1,4))))),"")</f>
        <v>15.337038553101051</v>
      </c>
      <c r="G122" s="129"/>
      <c r="H122" s="129">
        <f t="shared" ref="H122:H152" si="15">IF(AND(M71&gt;=P71,L71&lt;&gt;0),O71*4.1,"")</f>
        <v>2.8575147111105408</v>
      </c>
      <c r="I122" s="166"/>
    </row>
    <row r="123" spans="1:17" ht="18.600000000000001" customHeight="1" x14ac:dyDescent="0.3">
      <c r="A123" s="100" t="str">
        <f t="shared" si="11"/>
        <v>379-A</v>
      </c>
      <c r="B123" s="129">
        <f t="shared" si="13"/>
        <v>0.41594237381976151</v>
      </c>
      <c r="C123" s="129"/>
      <c r="D123" s="129">
        <f t="shared" ref="D123:D162" si="16">IF(AND(M72&gt;=P72,L72&lt;&gt;0),O72,"")</f>
        <v>0.13099287120806224</v>
      </c>
      <c r="E123" s="129"/>
      <c r="F123" s="129">
        <f t="shared" si="14"/>
        <v>1.705363732661022</v>
      </c>
      <c r="G123" s="129"/>
      <c r="H123" s="129">
        <f t="shared" si="15"/>
        <v>0.53707077195305519</v>
      </c>
      <c r="I123" s="166"/>
    </row>
    <row r="124" spans="1:17" ht="18.600000000000001" customHeight="1" x14ac:dyDescent="0.3">
      <c r="A124" s="100" t="str">
        <f t="shared" si="11"/>
        <v>379-B</v>
      </c>
      <c r="B124" s="129">
        <f t="shared" si="13"/>
        <v>0.386461217167413</v>
      </c>
      <c r="C124" s="129"/>
      <c r="D124" s="129">
        <f t="shared" si="16"/>
        <v>0.12872435620548522</v>
      </c>
      <c r="E124" s="129"/>
      <c r="F124" s="129">
        <f t="shared" si="14"/>
        <v>1.5844909903863931</v>
      </c>
      <c r="G124" s="129"/>
      <c r="H124" s="129">
        <f t="shared" si="15"/>
        <v>0.52776986044248941</v>
      </c>
      <c r="I124" s="166"/>
    </row>
    <row r="125" spans="1:17" ht="18.600000000000001" customHeight="1" x14ac:dyDescent="0.3">
      <c r="A125" s="100" t="str">
        <f t="shared" si="11"/>
        <v>379-A</v>
      </c>
      <c r="B125" s="129">
        <f t="shared" si="13"/>
        <v>0.39351832241988699</v>
      </c>
      <c r="C125" s="129"/>
      <c r="D125" s="129">
        <f t="shared" si="16"/>
        <v>7.1387984685356384E-2</v>
      </c>
      <c r="E125" s="129"/>
      <c r="F125" s="129">
        <f t="shared" si="14"/>
        <v>1.6134251219215365</v>
      </c>
      <c r="G125" s="129"/>
      <c r="H125" s="129">
        <f t="shared" si="15"/>
        <v>0.29269073720996114</v>
      </c>
      <c r="I125" s="166"/>
    </row>
    <row r="126" spans="1:17" ht="18.600000000000001" customHeight="1" x14ac:dyDescent="0.3">
      <c r="A126" s="100" t="str">
        <f t="shared" si="11"/>
        <v>379-B</v>
      </c>
      <c r="B126" s="129">
        <f t="shared" si="13"/>
        <v>0.41531609762693755</v>
      </c>
      <c r="C126" s="129"/>
      <c r="D126" s="129">
        <f t="shared" si="16"/>
        <v>7.326499978985973E-2</v>
      </c>
      <c r="E126" s="129"/>
      <c r="F126" s="129">
        <f t="shared" si="14"/>
        <v>1.7027960002704439</v>
      </c>
      <c r="G126" s="129"/>
      <c r="H126" s="129">
        <f t="shared" si="15"/>
        <v>0.30038649913842486</v>
      </c>
      <c r="I126" s="166"/>
    </row>
    <row r="127" spans="1:17" ht="18.600000000000001" customHeight="1" x14ac:dyDescent="0.3">
      <c r="A127" s="100">
        <f t="shared" si="11"/>
        <v>0</v>
      </c>
      <c r="B127" s="129" t="str">
        <f t="shared" si="13"/>
        <v/>
      </c>
      <c r="C127" s="129"/>
      <c r="D127" s="129" t="str">
        <f t="shared" si="16"/>
        <v/>
      </c>
      <c r="E127" s="129"/>
      <c r="F127" s="129" t="str">
        <f t="shared" si="14"/>
        <v/>
      </c>
      <c r="G127" s="129"/>
      <c r="H127" s="129" t="str">
        <f t="shared" si="15"/>
        <v/>
      </c>
      <c r="I127" s="166"/>
    </row>
    <row r="128" spans="1:17" ht="18.600000000000001" customHeight="1" x14ac:dyDescent="0.3">
      <c r="A128" s="100">
        <f t="shared" si="11"/>
        <v>0</v>
      </c>
      <c r="B128" s="129" t="str">
        <f t="shared" si="13"/>
        <v/>
      </c>
      <c r="C128" s="129"/>
      <c r="D128" s="129" t="str">
        <f t="shared" si="16"/>
        <v/>
      </c>
      <c r="E128" s="129"/>
      <c r="F128" s="129" t="str">
        <f t="shared" si="14"/>
        <v/>
      </c>
      <c r="G128" s="129"/>
      <c r="H128" s="129" t="str">
        <f t="shared" si="15"/>
        <v/>
      </c>
      <c r="I128" s="166"/>
    </row>
    <row r="129" spans="1:9" ht="18.600000000000001" customHeight="1" x14ac:dyDescent="0.3">
      <c r="A129" s="100">
        <f t="shared" si="11"/>
        <v>0</v>
      </c>
      <c r="B129" s="129" t="str">
        <f t="shared" si="13"/>
        <v/>
      </c>
      <c r="C129" s="129"/>
      <c r="D129" s="129" t="str">
        <f t="shared" si="16"/>
        <v/>
      </c>
      <c r="E129" s="129"/>
      <c r="F129" s="129" t="str">
        <f t="shared" si="14"/>
        <v/>
      </c>
      <c r="G129" s="129"/>
      <c r="H129" s="129" t="str">
        <f t="shared" si="15"/>
        <v/>
      </c>
      <c r="I129" s="166"/>
    </row>
    <row r="130" spans="1:9" ht="18.600000000000001" customHeight="1" x14ac:dyDescent="0.3">
      <c r="A130" s="100">
        <f t="shared" si="11"/>
        <v>0</v>
      </c>
      <c r="B130" s="129" t="str">
        <f t="shared" si="13"/>
        <v/>
      </c>
      <c r="C130" s="129"/>
      <c r="D130" s="129" t="str">
        <f t="shared" si="16"/>
        <v/>
      </c>
      <c r="E130" s="129"/>
      <c r="F130" s="129" t="str">
        <f t="shared" si="14"/>
        <v/>
      </c>
      <c r="G130" s="129"/>
      <c r="H130" s="129" t="str">
        <f t="shared" si="15"/>
        <v/>
      </c>
      <c r="I130" s="166"/>
    </row>
    <row r="131" spans="1:9" ht="18.600000000000001" customHeight="1" x14ac:dyDescent="0.3">
      <c r="A131" s="100">
        <f t="shared" si="11"/>
        <v>0</v>
      </c>
      <c r="B131" s="129" t="str">
        <f t="shared" si="13"/>
        <v/>
      </c>
      <c r="C131" s="129"/>
      <c r="D131" s="129" t="str">
        <f t="shared" si="16"/>
        <v/>
      </c>
      <c r="E131" s="129"/>
      <c r="F131" s="129" t="str">
        <f t="shared" si="14"/>
        <v/>
      </c>
      <c r="G131" s="129"/>
      <c r="H131" s="129" t="str">
        <f t="shared" si="15"/>
        <v/>
      </c>
      <c r="I131" s="166"/>
    </row>
    <row r="132" spans="1:9" ht="18.600000000000001" customHeight="1" x14ac:dyDescent="0.3">
      <c r="A132" s="100">
        <f t="shared" si="11"/>
        <v>0</v>
      </c>
      <c r="B132" s="129" t="str">
        <f t="shared" si="13"/>
        <v/>
      </c>
      <c r="C132" s="129"/>
      <c r="D132" s="129" t="str">
        <f t="shared" si="16"/>
        <v/>
      </c>
      <c r="E132" s="129"/>
      <c r="F132" s="129" t="str">
        <f t="shared" si="14"/>
        <v/>
      </c>
      <c r="G132" s="129"/>
      <c r="H132" s="129" t="str">
        <f t="shared" si="15"/>
        <v/>
      </c>
      <c r="I132" s="166"/>
    </row>
    <row r="133" spans="1:9" ht="18.600000000000001" customHeight="1" x14ac:dyDescent="0.3">
      <c r="A133" s="100">
        <f t="shared" si="11"/>
        <v>0</v>
      </c>
      <c r="B133" s="129" t="str">
        <f t="shared" si="13"/>
        <v/>
      </c>
      <c r="C133" s="129"/>
      <c r="D133" s="129" t="str">
        <f t="shared" si="16"/>
        <v/>
      </c>
      <c r="E133" s="129"/>
      <c r="F133" s="129" t="str">
        <f t="shared" si="14"/>
        <v/>
      </c>
      <c r="G133" s="129"/>
      <c r="H133" s="129" t="str">
        <f t="shared" si="15"/>
        <v/>
      </c>
      <c r="I133" s="166"/>
    </row>
    <row r="134" spans="1:9" ht="18.600000000000001" customHeight="1" x14ac:dyDescent="0.3">
      <c r="A134" s="100">
        <f t="shared" si="11"/>
        <v>0</v>
      </c>
      <c r="B134" s="129" t="str">
        <f t="shared" si="13"/>
        <v/>
      </c>
      <c r="C134" s="129"/>
      <c r="D134" s="129" t="str">
        <f>IF(AND(M83&gt;=P83,L83&lt;&gt;0),O83,"")</f>
        <v/>
      </c>
      <c r="E134" s="129"/>
      <c r="F134" s="129" t="str">
        <f t="shared" si="14"/>
        <v/>
      </c>
      <c r="G134" s="129"/>
      <c r="H134" s="129" t="str">
        <f t="shared" si="15"/>
        <v/>
      </c>
      <c r="I134" s="166"/>
    </row>
    <row r="135" spans="1:9" ht="18.600000000000001" customHeight="1" x14ac:dyDescent="0.3">
      <c r="A135" s="100">
        <f t="shared" si="11"/>
        <v>0</v>
      </c>
      <c r="B135" s="129" t="str">
        <f t="shared" si="13"/>
        <v/>
      </c>
      <c r="C135" s="129"/>
      <c r="D135" s="129" t="str">
        <f t="shared" si="16"/>
        <v/>
      </c>
      <c r="E135" s="129"/>
      <c r="F135" s="129" t="str">
        <f t="shared" si="14"/>
        <v/>
      </c>
      <c r="G135" s="129"/>
      <c r="H135" s="129" t="str">
        <f t="shared" si="15"/>
        <v/>
      </c>
      <c r="I135" s="166"/>
    </row>
    <row r="136" spans="1:9" ht="18.600000000000001" customHeight="1" x14ac:dyDescent="0.3">
      <c r="A136" s="100">
        <f t="shared" si="11"/>
        <v>0</v>
      </c>
      <c r="B136" s="129" t="str">
        <f t="shared" si="13"/>
        <v/>
      </c>
      <c r="C136" s="129"/>
      <c r="D136" s="129" t="str">
        <f t="shared" si="16"/>
        <v/>
      </c>
      <c r="E136" s="129"/>
      <c r="F136" s="129" t="str">
        <f t="shared" si="14"/>
        <v/>
      </c>
      <c r="G136" s="129"/>
      <c r="H136" s="129" t="str">
        <f t="shared" si="15"/>
        <v/>
      </c>
      <c r="I136" s="166"/>
    </row>
    <row r="137" spans="1:9" ht="18.600000000000001" customHeight="1" x14ac:dyDescent="0.3">
      <c r="A137" s="100">
        <f t="shared" si="11"/>
        <v>0</v>
      </c>
      <c r="B137" s="129" t="str">
        <f t="shared" si="13"/>
        <v/>
      </c>
      <c r="C137" s="129"/>
      <c r="D137" s="129" t="str">
        <f t="shared" si="16"/>
        <v/>
      </c>
      <c r="E137" s="129"/>
      <c r="F137" s="129" t="str">
        <f t="shared" si="14"/>
        <v/>
      </c>
      <c r="G137" s="129"/>
      <c r="H137" s="129" t="str">
        <f t="shared" si="15"/>
        <v/>
      </c>
      <c r="I137" s="166"/>
    </row>
    <row r="138" spans="1:9" ht="18.600000000000001" customHeight="1" x14ac:dyDescent="0.3">
      <c r="A138" s="100">
        <f t="shared" si="11"/>
        <v>0</v>
      </c>
      <c r="B138" s="129" t="str">
        <f t="shared" si="13"/>
        <v/>
      </c>
      <c r="C138" s="129"/>
      <c r="D138" s="129" t="str">
        <f t="shared" si="16"/>
        <v/>
      </c>
      <c r="E138" s="129"/>
      <c r="F138" s="129" t="str">
        <f t="shared" si="14"/>
        <v/>
      </c>
      <c r="G138" s="129"/>
      <c r="H138" s="129" t="str">
        <f t="shared" si="15"/>
        <v/>
      </c>
      <c r="I138" s="166"/>
    </row>
    <row r="139" spans="1:9" ht="18.600000000000001" customHeight="1" x14ac:dyDescent="0.3">
      <c r="A139" s="100">
        <f t="shared" si="11"/>
        <v>0</v>
      </c>
      <c r="B139" s="129" t="str">
        <f t="shared" si="13"/>
        <v/>
      </c>
      <c r="C139" s="129"/>
      <c r="D139" s="129" t="str">
        <f t="shared" si="16"/>
        <v/>
      </c>
      <c r="E139" s="129"/>
      <c r="F139" s="129" t="str">
        <f t="shared" si="14"/>
        <v/>
      </c>
      <c r="G139" s="129"/>
      <c r="H139" s="129" t="str">
        <f t="shared" si="15"/>
        <v/>
      </c>
      <c r="I139" s="166"/>
    </row>
    <row r="140" spans="1:9" ht="18.600000000000001" customHeight="1" x14ac:dyDescent="0.3">
      <c r="A140" s="100">
        <f t="shared" si="11"/>
        <v>0</v>
      </c>
      <c r="B140" s="129" t="str">
        <f t="shared" si="13"/>
        <v/>
      </c>
      <c r="C140" s="129"/>
      <c r="D140" s="129" t="str">
        <f t="shared" si="16"/>
        <v/>
      </c>
      <c r="E140" s="129"/>
      <c r="F140" s="129" t="str">
        <f t="shared" si="14"/>
        <v/>
      </c>
      <c r="G140" s="129"/>
      <c r="H140" s="129" t="str">
        <f t="shared" si="15"/>
        <v/>
      </c>
      <c r="I140" s="166"/>
    </row>
    <row r="141" spans="1:9" ht="18.600000000000001" customHeight="1" x14ac:dyDescent="0.3">
      <c r="A141" s="100">
        <f t="shared" si="11"/>
        <v>0</v>
      </c>
      <c r="B141" s="129" t="str">
        <f t="shared" si="13"/>
        <v/>
      </c>
      <c r="C141" s="129"/>
      <c r="D141" s="129" t="str">
        <f t="shared" si="16"/>
        <v/>
      </c>
      <c r="E141" s="129"/>
      <c r="F141" s="129" t="str">
        <f t="shared" si="14"/>
        <v/>
      </c>
      <c r="G141" s="129"/>
      <c r="H141" s="129" t="str">
        <f t="shared" si="15"/>
        <v/>
      </c>
      <c r="I141" s="166"/>
    </row>
    <row r="142" spans="1:9" ht="18.600000000000001" customHeight="1" x14ac:dyDescent="0.3">
      <c r="A142" s="100">
        <f t="shared" si="11"/>
        <v>0</v>
      </c>
      <c r="B142" s="129" t="str">
        <f t="shared" si="13"/>
        <v/>
      </c>
      <c r="C142" s="129"/>
      <c r="D142" s="129" t="str">
        <f t="shared" si="16"/>
        <v/>
      </c>
      <c r="E142" s="129"/>
      <c r="F142" s="129" t="str">
        <f t="shared" si="14"/>
        <v/>
      </c>
      <c r="G142" s="129"/>
      <c r="H142" s="129" t="str">
        <f t="shared" si="15"/>
        <v/>
      </c>
      <c r="I142" s="166"/>
    </row>
    <row r="143" spans="1:9" ht="18.600000000000001" customHeight="1" x14ac:dyDescent="0.3">
      <c r="A143" s="100">
        <f t="shared" si="11"/>
        <v>0</v>
      </c>
      <c r="B143" s="129" t="str">
        <f t="shared" si="13"/>
        <v/>
      </c>
      <c r="C143" s="129"/>
      <c r="D143" s="129" t="str">
        <f t="shared" si="16"/>
        <v/>
      </c>
      <c r="E143" s="129"/>
      <c r="F143" s="129" t="str">
        <f t="shared" si="14"/>
        <v/>
      </c>
      <c r="G143" s="129"/>
      <c r="H143" s="129" t="str">
        <f t="shared" si="15"/>
        <v/>
      </c>
      <c r="I143" s="166"/>
    </row>
    <row r="144" spans="1:9" ht="18.600000000000001" customHeight="1" x14ac:dyDescent="0.3">
      <c r="A144" s="100">
        <f t="shared" ref="A144:A162" si="17">A90</f>
        <v>0</v>
      </c>
      <c r="B144" s="129" t="str">
        <f t="shared" ref="B144:B162" si="18">IFERROR(IF(M90&gt;=P90,M90,(CONCATENATE("&lt; ",(ROUND(P90,5))))),"")</f>
        <v/>
      </c>
      <c r="C144" s="129"/>
      <c r="D144" s="129" t="str">
        <f t="shared" si="16"/>
        <v/>
      </c>
      <c r="E144" s="129"/>
      <c r="F144" s="129" t="str">
        <f t="shared" ref="F144:F162" si="19">IFERROR(IF(M90&gt;=P90,M90*4.1,(CONCATENATE("&lt; ",(ROUND(P90*4.1,4))))),"")</f>
        <v/>
      </c>
      <c r="G144" s="129"/>
      <c r="H144" s="129" t="str">
        <f t="shared" si="15"/>
        <v/>
      </c>
      <c r="I144" s="166"/>
    </row>
    <row r="145" spans="1:19" ht="18.600000000000001" customHeight="1" x14ac:dyDescent="0.3">
      <c r="A145" s="100">
        <f t="shared" si="17"/>
        <v>0</v>
      </c>
      <c r="B145" s="129" t="str">
        <f t="shared" si="18"/>
        <v/>
      </c>
      <c r="C145" s="129"/>
      <c r="D145" s="129" t="str">
        <f t="shared" si="16"/>
        <v/>
      </c>
      <c r="E145" s="129"/>
      <c r="F145" s="129" t="str">
        <f t="shared" si="19"/>
        <v/>
      </c>
      <c r="G145" s="129"/>
      <c r="H145" s="129" t="str">
        <f t="shared" si="15"/>
        <v/>
      </c>
      <c r="I145" s="166"/>
    </row>
    <row r="146" spans="1:19" ht="18.600000000000001" customHeight="1" x14ac:dyDescent="0.3">
      <c r="A146" s="100">
        <f t="shared" si="17"/>
        <v>0</v>
      </c>
      <c r="B146" s="129" t="str">
        <f t="shared" si="18"/>
        <v/>
      </c>
      <c r="C146" s="129"/>
      <c r="D146" s="129" t="str">
        <f t="shared" si="16"/>
        <v/>
      </c>
      <c r="E146" s="129"/>
      <c r="F146" s="129" t="str">
        <f t="shared" si="19"/>
        <v/>
      </c>
      <c r="G146" s="129"/>
      <c r="H146" s="129" t="str">
        <f t="shared" si="15"/>
        <v/>
      </c>
      <c r="I146" s="166"/>
    </row>
    <row r="147" spans="1:19" ht="18.600000000000001" customHeight="1" x14ac:dyDescent="0.3">
      <c r="A147" s="100">
        <f t="shared" si="17"/>
        <v>0</v>
      </c>
      <c r="B147" s="129" t="str">
        <f t="shared" si="18"/>
        <v/>
      </c>
      <c r="C147" s="129"/>
      <c r="D147" s="129" t="str">
        <f t="shared" si="16"/>
        <v/>
      </c>
      <c r="E147" s="129"/>
      <c r="F147" s="129" t="str">
        <f t="shared" si="19"/>
        <v/>
      </c>
      <c r="G147" s="129"/>
      <c r="H147" s="129" t="str">
        <f t="shared" si="15"/>
        <v/>
      </c>
      <c r="I147" s="166"/>
    </row>
    <row r="148" spans="1:19" ht="18.600000000000001" customHeight="1" x14ac:dyDescent="0.3">
      <c r="A148" s="100">
        <f t="shared" si="17"/>
        <v>0</v>
      </c>
      <c r="B148" s="129" t="str">
        <f t="shared" si="18"/>
        <v/>
      </c>
      <c r="C148" s="129"/>
      <c r="D148" s="129" t="str">
        <f t="shared" si="16"/>
        <v/>
      </c>
      <c r="E148" s="129"/>
      <c r="F148" s="129" t="str">
        <f t="shared" si="19"/>
        <v/>
      </c>
      <c r="G148" s="129"/>
      <c r="H148" s="129" t="str">
        <f t="shared" si="15"/>
        <v/>
      </c>
      <c r="I148" s="166"/>
    </row>
    <row r="149" spans="1:19" ht="18.600000000000001" customHeight="1" x14ac:dyDescent="0.3">
      <c r="A149" s="100">
        <f t="shared" si="17"/>
        <v>0</v>
      </c>
      <c r="B149" s="129" t="str">
        <f t="shared" si="18"/>
        <v/>
      </c>
      <c r="C149" s="129"/>
      <c r="D149" s="129" t="str">
        <f t="shared" si="16"/>
        <v/>
      </c>
      <c r="E149" s="129"/>
      <c r="F149" s="129" t="str">
        <f t="shared" si="19"/>
        <v/>
      </c>
      <c r="G149" s="129"/>
      <c r="H149" s="129" t="str">
        <f t="shared" si="15"/>
        <v/>
      </c>
      <c r="I149" s="166"/>
    </row>
    <row r="150" spans="1:19" ht="18.600000000000001" customHeight="1" x14ac:dyDescent="0.3">
      <c r="A150" s="100">
        <f t="shared" si="17"/>
        <v>0</v>
      </c>
      <c r="B150" s="129" t="str">
        <f t="shared" si="18"/>
        <v/>
      </c>
      <c r="C150" s="129"/>
      <c r="D150" s="129" t="str">
        <f t="shared" si="16"/>
        <v/>
      </c>
      <c r="E150" s="129"/>
      <c r="F150" s="129" t="str">
        <f t="shared" si="19"/>
        <v/>
      </c>
      <c r="G150" s="129"/>
      <c r="H150" s="129" t="str">
        <f t="shared" si="15"/>
        <v/>
      </c>
      <c r="I150" s="166"/>
    </row>
    <row r="151" spans="1:19" ht="18.600000000000001" customHeight="1" x14ac:dyDescent="0.3">
      <c r="A151" s="100">
        <f t="shared" si="17"/>
        <v>0</v>
      </c>
      <c r="B151" s="129" t="str">
        <f t="shared" si="18"/>
        <v/>
      </c>
      <c r="C151" s="129"/>
      <c r="D151" s="129" t="str">
        <f t="shared" si="16"/>
        <v/>
      </c>
      <c r="E151" s="129"/>
      <c r="F151" s="129" t="str">
        <f t="shared" si="19"/>
        <v/>
      </c>
      <c r="G151" s="129"/>
      <c r="H151" s="129" t="str">
        <f t="shared" si="15"/>
        <v/>
      </c>
      <c r="I151" s="166"/>
    </row>
    <row r="152" spans="1:19" ht="18.600000000000001" customHeight="1" x14ac:dyDescent="0.3">
      <c r="A152" s="100">
        <f t="shared" si="17"/>
        <v>0</v>
      </c>
      <c r="B152" s="129" t="str">
        <f t="shared" si="18"/>
        <v/>
      </c>
      <c r="C152" s="129"/>
      <c r="D152" s="129" t="str">
        <f t="shared" si="16"/>
        <v/>
      </c>
      <c r="E152" s="129"/>
      <c r="F152" s="129" t="str">
        <f t="shared" si="19"/>
        <v/>
      </c>
      <c r="G152" s="129"/>
      <c r="H152" s="129" t="str">
        <f t="shared" si="15"/>
        <v/>
      </c>
      <c r="I152" s="166"/>
    </row>
    <row r="153" spans="1:19" ht="18.600000000000001" customHeight="1" x14ac:dyDescent="0.3">
      <c r="A153" s="100">
        <f t="shared" si="17"/>
        <v>0</v>
      </c>
      <c r="B153" s="129" t="str">
        <f t="shared" si="18"/>
        <v/>
      </c>
      <c r="C153" s="129"/>
      <c r="D153" s="129" t="str">
        <f t="shared" si="16"/>
        <v/>
      </c>
      <c r="E153" s="129"/>
      <c r="F153" s="129" t="str">
        <f t="shared" si="19"/>
        <v/>
      </c>
      <c r="G153" s="129"/>
      <c r="H153" s="129" t="str">
        <f t="shared" ref="H153:H162" si="20">IF(AND(M99&gt;=P99,L99&lt;&gt;0),O99*4.1,"")</f>
        <v/>
      </c>
      <c r="I153" s="166"/>
    </row>
    <row r="154" spans="1:19" ht="18.600000000000001" customHeight="1" x14ac:dyDescent="0.3">
      <c r="A154" s="100">
        <f t="shared" si="17"/>
        <v>0</v>
      </c>
      <c r="B154" s="129" t="str">
        <f t="shared" si="18"/>
        <v/>
      </c>
      <c r="C154" s="129"/>
      <c r="D154" s="129" t="str">
        <f t="shared" si="16"/>
        <v/>
      </c>
      <c r="E154" s="129"/>
      <c r="F154" s="129" t="str">
        <f t="shared" si="19"/>
        <v/>
      </c>
      <c r="G154" s="129"/>
      <c r="H154" s="129" t="str">
        <f t="shared" si="20"/>
        <v/>
      </c>
      <c r="I154" s="166"/>
    </row>
    <row r="155" spans="1:19" ht="18.600000000000001" customHeight="1" x14ac:dyDescent="0.3">
      <c r="A155" s="100">
        <f t="shared" si="17"/>
        <v>0</v>
      </c>
      <c r="B155" s="129" t="str">
        <f t="shared" si="18"/>
        <v/>
      </c>
      <c r="C155" s="129"/>
      <c r="D155" s="129" t="str">
        <f t="shared" si="16"/>
        <v/>
      </c>
      <c r="E155" s="129"/>
      <c r="F155" s="129" t="str">
        <f t="shared" si="19"/>
        <v/>
      </c>
      <c r="G155" s="129"/>
      <c r="H155" s="129" t="str">
        <f t="shared" si="20"/>
        <v/>
      </c>
      <c r="I155" s="166"/>
    </row>
    <row r="156" spans="1:19" ht="18.600000000000001" customHeight="1" x14ac:dyDescent="0.3">
      <c r="A156" s="100">
        <f t="shared" si="17"/>
        <v>0</v>
      </c>
      <c r="B156" s="129" t="str">
        <f t="shared" si="18"/>
        <v/>
      </c>
      <c r="C156" s="129"/>
      <c r="D156" s="129" t="str">
        <f t="shared" si="16"/>
        <v/>
      </c>
      <c r="E156" s="129"/>
      <c r="F156" s="129" t="str">
        <f t="shared" si="19"/>
        <v/>
      </c>
      <c r="G156" s="129"/>
      <c r="H156" s="129" t="str">
        <f t="shared" si="20"/>
        <v/>
      </c>
      <c r="I156" s="166"/>
    </row>
    <row r="157" spans="1:19" ht="18.600000000000001" customHeight="1" x14ac:dyDescent="0.3">
      <c r="A157" s="100">
        <f t="shared" si="17"/>
        <v>0</v>
      </c>
      <c r="B157" s="129" t="str">
        <f t="shared" si="18"/>
        <v/>
      </c>
      <c r="C157" s="129"/>
      <c r="D157" s="129" t="str">
        <f t="shared" si="16"/>
        <v/>
      </c>
      <c r="E157" s="129"/>
      <c r="F157" s="129" t="str">
        <f t="shared" si="19"/>
        <v/>
      </c>
      <c r="G157" s="129"/>
      <c r="H157" s="129" t="str">
        <f t="shared" si="20"/>
        <v/>
      </c>
      <c r="I157" s="166"/>
      <c r="S157" s="38">
        <v>1</v>
      </c>
    </row>
    <row r="158" spans="1:19" ht="18.600000000000001" customHeight="1" x14ac:dyDescent="0.3">
      <c r="A158" s="100">
        <f t="shared" si="17"/>
        <v>0</v>
      </c>
      <c r="B158" s="129" t="str">
        <f t="shared" si="18"/>
        <v/>
      </c>
      <c r="C158" s="129"/>
      <c r="D158" s="129" t="str">
        <f t="shared" si="16"/>
        <v/>
      </c>
      <c r="E158" s="129"/>
      <c r="F158" s="129" t="str">
        <f t="shared" si="19"/>
        <v/>
      </c>
      <c r="G158" s="129"/>
      <c r="H158" s="129" t="str">
        <f t="shared" si="20"/>
        <v/>
      </c>
      <c r="I158" s="166"/>
    </row>
    <row r="159" spans="1:19" ht="18.600000000000001" customHeight="1" x14ac:dyDescent="0.3">
      <c r="A159" s="100">
        <f t="shared" si="17"/>
        <v>0</v>
      </c>
      <c r="B159" s="129" t="str">
        <f t="shared" si="18"/>
        <v/>
      </c>
      <c r="C159" s="129"/>
      <c r="D159" s="129" t="str">
        <f t="shared" si="16"/>
        <v/>
      </c>
      <c r="E159" s="129"/>
      <c r="F159" s="129" t="str">
        <f t="shared" si="19"/>
        <v/>
      </c>
      <c r="G159" s="129"/>
      <c r="H159" s="129" t="str">
        <f t="shared" si="20"/>
        <v/>
      </c>
      <c r="I159" s="166"/>
    </row>
    <row r="160" spans="1:19" ht="18.600000000000001" customHeight="1" x14ac:dyDescent="0.3">
      <c r="A160" s="100">
        <f t="shared" si="17"/>
        <v>0</v>
      </c>
      <c r="B160" s="129" t="str">
        <f t="shared" si="18"/>
        <v/>
      </c>
      <c r="C160" s="129"/>
      <c r="D160" s="129" t="str">
        <f t="shared" si="16"/>
        <v/>
      </c>
      <c r="E160" s="129"/>
      <c r="F160" s="129" t="str">
        <f t="shared" si="19"/>
        <v/>
      </c>
      <c r="G160" s="129"/>
      <c r="H160" s="129" t="str">
        <f t="shared" si="20"/>
        <v/>
      </c>
      <c r="I160" s="166"/>
    </row>
    <row r="161" spans="1:9" ht="18.600000000000001" customHeight="1" x14ac:dyDescent="0.3">
      <c r="A161" s="100">
        <f t="shared" si="17"/>
        <v>0</v>
      </c>
      <c r="B161" s="129" t="str">
        <f t="shared" si="18"/>
        <v/>
      </c>
      <c r="C161" s="129"/>
      <c r="D161" s="129" t="str">
        <f t="shared" si="16"/>
        <v/>
      </c>
      <c r="E161" s="129"/>
      <c r="F161" s="129" t="str">
        <f t="shared" si="19"/>
        <v/>
      </c>
      <c r="G161" s="129"/>
      <c r="H161" s="129" t="str">
        <f t="shared" si="20"/>
        <v/>
      </c>
      <c r="I161" s="166"/>
    </row>
    <row r="162" spans="1:9" ht="18.600000000000001" customHeight="1" thickBot="1" x14ac:dyDescent="0.35">
      <c r="A162" s="101">
        <f t="shared" si="17"/>
        <v>0</v>
      </c>
      <c r="B162" s="167" t="str">
        <f t="shared" si="18"/>
        <v/>
      </c>
      <c r="C162" s="167"/>
      <c r="D162" s="167" t="str">
        <f t="shared" si="16"/>
        <v/>
      </c>
      <c r="E162" s="167"/>
      <c r="F162" s="167" t="str">
        <f t="shared" si="19"/>
        <v/>
      </c>
      <c r="G162" s="167"/>
      <c r="H162" s="167" t="str">
        <f t="shared" si="20"/>
        <v/>
      </c>
      <c r="I162" s="168"/>
    </row>
  </sheetData>
  <sheetProtection sheet="1" objects="1" scenarios="1"/>
  <mergeCells count="199">
    <mergeCell ref="H158:I158"/>
    <mergeCell ref="H159:I159"/>
    <mergeCell ref="H160:I160"/>
    <mergeCell ref="H161:I161"/>
    <mergeCell ref="H162:I162"/>
    <mergeCell ref="A118:I118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55:I155"/>
    <mergeCell ref="H156:I156"/>
    <mergeCell ref="H157:I157"/>
    <mergeCell ref="H126:I126"/>
    <mergeCell ref="H127:I127"/>
    <mergeCell ref="B162:C162"/>
    <mergeCell ref="F162:G162"/>
    <mergeCell ref="D162:E162"/>
    <mergeCell ref="B160:C160"/>
    <mergeCell ref="F160:G160"/>
    <mergeCell ref="D160:E160"/>
    <mergeCell ref="B161:C161"/>
    <mergeCell ref="F161:G161"/>
    <mergeCell ref="D161:E161"/>
    <mergeCell ref="B158:C158"/>
    <mergeCell ref="F158:G158"/>
    <mergeCell ref="D158:E158"/>
    <mergeCell ref="B159:C159"/>
    <mergeCell ref="F159:G159"/>
    <mergeCell ref="D159:E159"/>
    <mergeCell ref="B156:C156"/>
    <mergeCell ref="H143:I143"/>
    <mergeCell ref="H144:I144"/>
    <mergeCell ref="H145:I145"/>
    <mergeCell ref="H128:I128"/>
    <mergeCell ref="H129:I129"/>
    <mergeCell ref="H130:I130"/>
    <mergeCell ref="F156:G156"/>
    <mergeCell ref="D156:E156"/>
    <mergeCell ref="B157:C157"/>
    <mergeCell ref="F157:G157"/>
    <mergeCell ref="D157:E157"/>
    <mergeCell ref="B154:C154"/>
    <mergeCell ref="F154:G154"/>
    <mergeCell ref="D154:E154"/>
    <mergeCell ref="B155:C155"/>
    <mergeCell ref="F155:G155"/>
    <mergeCell ref="D155:E155"/>
    <mergeCell ref="B152:C152"/>
    <mergeCell ref="F152:G152"/>
    <mergeCell ref="D152:E152"/>
    <mergeCell ref="B153:C153"/>
    <mergeCell ref="F153:G153"/>
    <mergeCell ref="D153:E153"/>
    <mergeCell ref="B150:C150"/>
    <mergeCell ref="F150:G150"/>
    <mergeCell ref="D150:E150"/>
    <mergeCell ref="B151:C151"/>
    <mergeCell ref="F151:G151"/>
    <mergeCell ref="D151:E151"/>
    <mergeCell ref="B148:C148"/>
    <mergeCell ref="F148:G148"/>
    <mergeCell ref="D148:E148"/>
    <mergeCell ref="B149:C149"/>
    <mergeCell ref="F149:G149"/>
    <mergeCell ref="D149:E149"/>
    <mergeCell ref="B146:C146"/>
    <mergeCell ref="F146:G146"/>
    <mergeCell ref="D146:E146"/>
    <mergeCell ref="B147:C147"/>
    <mergeCell ref="F147:G147"/>
    <mergeCell ref="D147:E147"/>
    <mergeCell ref="B144:C144"/>
    <mergeCell ref="F144:G144"/>
    <mergeCell ref="D144:E144"/>
    <mergeCell ref="B145:C145"/>
    <mergeCell ref="F145:G145"/>
    <mergeCell ref="D145:E145"/>
    <mergeCell ref="B142:C142"/>
    <mergeCell ref="F142:G142"/>
    <mergeCell ref="D142:E142"/>
    <mergeCell ref="B143:C143"/>
    <mergeCell ref="F143:G143"/>
    <mergeCell ref="D143:E143"/>
    <mergeCell ref="B140:C140"/>
    <mergeCell ref="F140:G140"/>
    <mergeCell ref="D140:E140"/>
    <mergeCell ref="B141:C141"/>
    <mergeCell ref="F141:G141"/>
    <mergeCell ref="D141:E141"/>
    <mergeCell ref="B138:C138"/>
    <mergeCell ref="F138:G138"/>
    <mergeCell ref="D138:E138"/>
    <mergeCell ref="B139:C139"/>
    <mergeCell ref="F139:G139"/>
    <mergeCell ref="D139:E139"/>
    <mergeCell ref="B136:C136"/>
    <mergeCell ref="F136:G136"/>
    <mergeCell ref="D136:E136"/>
    <mergeCell ref="B137:C137"/>
    <mergeCell ref="F137:G137"/>
    <mergeCell ref="D137:E137"/>
    <mergeCell ref="B134:C134"/>
    <mergeCell ref="F134:G134"/>
    <mergeCell ref="D134:E134"/>
    <mergeCell ref="B135:C135"/>
    <mergeCell ref="F135:G135"/>
    <mergeCell ref="D135:E135"/>
    <mergeCell ref="B132:C132"/>
    <mergeCell ref="F132:G132"/>
    <mergeCell ref="D132:E132"/>
    <mergeCell ref="B133:C133"/>
    <mergeCell ref="F133:G133"/>
    <mergeCell ref="D133:E133"/>
    <mergeCell ref="B130:C130"/>
    <mergeCell ref="F130:G130"/>
    <mergeCell ref="D130:E130"/>
    <mergeCell ref="B131:C131"/>
    <mergeCell ref="F131:G131"/>
    <mergeCell ref="D131:E131"/>
    <mergeCell ref="B128:C128"/>
    <mergeCell ref="F128:G128"/>
    <mergeCell ref="D128:E128"/>
    <mergeCell ref="B129:C129"/>
    <mergeCell ref="F129:G129"/>
    <mergeCell ref="D129:E129"/>
    <mergeCell ref="B126:C126"/>
    <mergeCell ref="F126:G126"/>
    <mergeCell ref="D126:E126"/>
    <mergeCell ref="B127:C127"/>
    <mergeCell ref="F127:G127"/>
    <mergeCell ref="D127:E127"/>
    <mergeCell ref="H120:I120"/>
    <mergeCell ref="H121:I121"/>
    <mergeCell ref="B124:C124"/>
    <mergeCell ref="F124:G124"/>
    <mergeCell ref="D124:E124"/>
    <mergeCell ref="B125:C125"/>
    <mergeCell ref="F125:G125"/>
    <mergeCell ref="D125:E125"/>
    <mergeCell ref="B123:C123"/>
    <mergeCell ref="F123:G123"/>
    <mergeCell ref="D123:E123"/>
    <mergeCell ref="H122:I122"/>
    <mergeCell ref="H123:I123"/>
    <mergeCell ref="H124:I124"/>
    <mergeCell ref="H125:I125"/>
    <mergeCell ref="B122:C122"/>
    <mergeCell ref="F122:G122"/>
    <mergeCell ref="D122:E122"/>
    <mergeCell ref="B121:C121"/>
    <mergeCell ref="F121:G121"/>
    <mergeCell ref="D121:E121"/>
    <mergeCell ref="A1:L1"/>
    <mergeCell ref="A3:E3"/>
    <mergeCell ref="F3:H3"/>
    <mergeCell ref="I3:L3"/>
    <mergeCell ref="D5:E5"/>
    <mergeCell ref="A8:G8"/>
    <mergeCell ref="F21:G21"/>
    <mergeCell ref="F23:F24"/>
    <mergeCell ref="G23:G24"/>
    <mergeCell ref="F25:F26"/>
    <mergeCell ref="G25:G26"/>
    <mergeCell ref="A36:F36"/>
    <mergeCell ref="H60:L60"/>
    <mergeCell ref="F5:G5"/>
    <mergeCell ref="F6:G6"/>
    <mergeCell ref="H62:K62"/>
    <mergeCell ref="B64:N66"/>
    <mergeCell ref="A64:A66"/>
    <mergeCell ref="P68:P69"/>
    <mergeCell ref="A68:A69"/>
    <mergeCell ref="I68:K68"/>
    <mergeCell ref="L68:L69"/>
    <mergeCell ref="M68:M69"/>
    <mergeCell ref="O68:O69"/>
    <mergeCell ref="N68:N69"/>
    <mergeCell ref="B68:H68"/>
    <mergeCell ref="B120:C120"/>
    <mergeCell ref="F120:G120"/>
    <mergeCell ref="D120:E120"/>
  </mergeCells>
  <conditionalFormatting sqref="B125:C130 D121 H121 F125:G162 A122:A162 D10:D14 G70:H108 E70:E108 J70:K108 M70:N108">
    <cfRule type="cellIs" dxfId="2" priority="41" operator="equal">
      <formula>0</formula>
    </cfRule>
  </conditionalFormatting>
  <conditionalFormatting sqref="F10:F14">
    <cfRule type="cellIs" dxfId="1" priority="6" operator="equal">
      <formula>0</formula>
    </cfRule>
    <cfRule type="cellIs" priority="7" operator="equal">
      <formula>0</formula>
    </cfRule>
  </conditionalFormatting>
  <conditionalFormatting sqref="O71:O108">
    <cfRule type="cellIs" dxfId="0" priority="1" operator="equal">
      <formula>"#DIV/0!"</formula>
    </cfRule>
  </conditionalFormatting>
  <dataValidations count="4">
    <dataValidation type="list" allowBlank="1" showInputMessage="1" showErrorMessage="1" sqref="D38:D48">
      <formula1>$R$6:$R$31</formula1>
    </dataValidation>
    <dataValidation type="date" operator="greaterThanOrEqual" allowBlank="1" showInputMessage="1" showErrorMessage="1" error="Digitar dd/mm/aaaa" sqref="D6">
      <formula1>40547</formula1>
    </dataValidation>
    <dataValidation type="list" operator="equal" allowBlank="1" showErrorMessage="1" promptTitle="Selecione o responsável..." prompt="Selecione o responsável..." sqref="B6">
      <formula1>"Pedro"</formula1>
    </dataValidation>
    <dataValidation type="list" allowBlank="1" showInputMessage="1" showErrorMessage="1" sqref="B70:B108">
      <formula1>$R$2:$R$3</formula1>
    </dataValidation>
  </dataValidations>
  <printOptions horizontalCentered="1"/>
  <pageMargins left="0.19685039370078741" right="0.15748031496062992" top="0.39370078740157483" bottom="0.46" header="0.31496062992125984" footer="0.31496062992125984"/>
  <pageSetup paperSize="9" scale="60" orientation="landscape" errors="blank" horizontalDpi="300" verticalDpi="300" r:id="rId1"/>
  <headerFooter>
    <oddFooter>&amp;LEmitido por: Rodrigo L. Bonifácio&amp;CRevisão: 00 - Data de emissão: 19/02/2014&amp;R&amp;P/&amp;N</oddFooter>
  </headerFooter>
  <rowBreaks count="2" manualBreakCount="2">
    <brk id="67" max="16383" man="1"/>
    <brk id="1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2" r:id="rId4" name="Drop Down 4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69</xdr:row>
                    <xdr:rowOff>19050</xdr:rowOff>
                  </from>
                  <to>
                    <xdr:col>5</xdr:col>
                    <xdr:colOff>809625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5" name="Drop Down 6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19050</xdr:rowOff>
                  </from>
                  <to>
                    <xdr:col>5</xdr:col>
                    <xdr:colOff>809625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6" name="Drop Down 8">
              <controlPr defaultSize="0" autoFill="0" autoLine="0" autoPict="0">
                <anchor moveWithCells="1">
                  <from>
                    <xdr:col>5</xdr:col>
                    <xdr:colOff>28575</xdr:colOff>
                    <xdr:row>71</xdr:row>
                    <xdr:rowOff>19050</xdr:rowOff>
                  </from>
                  <to>
                    <xdr:col>5</xdr:col>
                    <xdr:colOff>809625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7" name="Drop Down 10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19050</xdr:rowOff>
                  </from>
                  <to>
                    <xdr:col>5</xdr:col>
                    <xdr:colOff>809625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8" name="Drop Down 12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</xdr:rowOff>
                  </from>
                  <to>
                    <xdr:col>5</xdr:col>
                    <xdr:colOff>809625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9" name="Drop Down 14">
              <controlPr defaultSize="0" autoFill="0" autoLine="0" autoPict="0">
                <anchor moveWithCells="1">
                  <from>
                    <xdr:col>5</xdr:col>
                    <xdr:colOff>28575</xdr:colOff>
                    <xdr:row>74</xdr:row>
                    <xdr:rowOff>19050</xdr:rowOff>
                  </from>
                  <to>
                    <xdr:col>5</xdr:col>
                    <xdr:colOff>809625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0" name="Drop Down 16">
              <controlPr defaultSize="0" autoFill="0" autoLine="0" autoPict="0">
                <anchor moveWithCells="1">
                  <from>
                    <xdr:col>5</xdr:col>
                    <xdr:colOff>28575</xdr:colOff>
                    <xdr:row>75</xdr:row>
                    <xdr:rowOff>19050</xdr:rowOff>
                  </from>
                  <to>
                    <xdr:col>5</xdr:col>
                    <xdr:colOff>809625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11" name="Drop Down 18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19050</xdr:rowOff>
                  </from>
                  <to>
                    <xdr:col>5</xdr:col>
                    <xdr:colOff>809625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12" name="Drop Down 20">
              <controlPr defaultSize="0" autoFill="0" autoLine="0" autoPict="0">
                <anchor moveWithCells="1">
                  <from>
                    <xdr:col>5</xdr:col>
                    <xdr:colOff>28575</xdr:colOff>
                    <xdr:row>77</xdr:row>
                    <xdr:rowOff>19050</xdr:rowOff>
                  </from>
                  <to>
                    <xdr:col>5</xdr:col>
                    <xdr:colOff>809625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13" name="Drop Down 22">
              <controlPr defaultSize="0" autoFill="0" autoLine="0" autoPict="0">
                <anchor moveWithCells="1">
                  <from>
                    <xdr:col>5</xdr:col>
                    <xdr:colOff>28575</xdr:colOff>
                    <xdr:row>78</xdr:row>
                    <xdr:rowOff>19050</xdr:rowOff>
                  </from>
                  <to>
                    <xdr:col>5</xdr:col>
                    <xdr:colOff>809625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14" name="Drop Down 24">
              <controlPr defaultSize="0" autoFill="0" autoLine="0" autoPict="0">
                <anchor moveWithCells="1">
                  <from>
                    <xdr:col>5</xdr:col>
                    <xdr:colOff>28575</xdr:colOff>
                    <xdr:row>79</xdr:row>
                    <xdr:rowOff>19050</xdr:rowOff>
                  </from>
                  <to>
                    <xdr:col>5</xdr:col>
                    <xdr:colOff>809625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15" name="Drop Down 26">
              <controlPr defaultSize="0" autoFill="0" autoLine="0" autoPict="0">
                <anchor moveWithCells="1">
                  <from>
                    <xdr:col>5</xdr:col>
                    <xdr:colOff>28575</xdr:colOff>
                    <xdr:row>80</xdr:row>
                    <xdr:rowOff>19050</xdr:rowOff>
                  </from>
                  <to>
                    <xdr:col>5</xdr:col>
                    <xdr:colOff>809625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16" name="Drop Down 28">
              <controlPr defaultSize="0" autoFill="0" autoLine="0" autoPict="0">
                <anchor moveWithCells="1">
                  <from>
                    <xdr:col>5</xdr:col>
                    <xdr:colOff>28575</xdr:colOff>
                    <xdr:row>81</xdr:row>
                    <xdr:rowOff>19050</xdr:rowOff>
                  </from>
                  <to>
                    <xdr:col>5</xdr:col>
                    <xdr:colOff>809625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17" name="Drop Down 30">
              <controlPr defaultSize="0" autoFill="0" autoLine="0" autoPict="0">
                <anchor moveWithCells="1">
                  <from>
                    <xdr:col>5</xdr:col>
                    <xdr:colOff>28575</xdr:colOff>
                    <xdr:row>82</xdr:row>
                    <xdr:rowOff>19050</xdr:rowOff>
                  </from>
                  <to>
                    <xdr:col>5</xdr:col>
                    <xdr:colOff>809625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18" name="Drop Down 32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19050</xdr:rowOff>
                  </from>
                  <to>
                    <xdr:col>5</xdr:col>
                    <xdr:colOff>809625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19" name="Drop Down 34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19050</xdr:rowOff>
                  </from>
                  <to>
                    <xdr:col>5</xdr:col>
                    <xdr:colOff>809625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20" name="Drop Down 36">
              <controlPr defaultSize="0" autoFill="0" autoLine="0" autoPict="0">
                <anchor moveWithCells="1">
                  <from>
                    <xdr:col>5</xdr:col>
                    <xdr:colOff>28575</xdr:colOff>
                    <xdr:row>85</xdr:row>
                    <xdr:rowOff>19050</xdr:rowOff>
                  </from>
                  <to>
                    <xdr:col>5</xdr:col>
                    <xdr:colOff>809625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6" r:id="rId21" name="Drop Down 38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19050</xdr:rowOff>
                  </from>
                  <to>
                    <xdr:col>5</xdr:col>
                    <xdr:colOff>809625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22" name="Drop Down 40">
              <controlPr defaultSize="0" autoFill="0" autoLine="0" autoPict="0">
                <anchor moveWithCells="1">
                  <from>
                    <xdr:col>5</xdr:col>
                    <xdr:colOff>28575</xdr:colOff>
                    <xdr:row>87</xdr:row>
                    <xdr:rowOff>19050</xdr:rowOff>
                  </from>
                  <to>
                    <xdr:col>5</xdr:col>
                    <xdr:colOff>809625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23" name="Drop Down 42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19050</xdr:rowOff>
                  </from>
                  <to>
                    <xdr:col>5</xdr:col>
                    <xdr:colOff>809625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24" name="Drop Down 44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0</xdr:rowOff>
                  </from>
                  <to>
                    <xdr:col>5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25" name="Drop Down 46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0</xdr:rowOff>
                  </from>
                  <to>
                    <xdr:col>5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26" name="Drop Down 48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0</xdr:rowOff>
                  </from>
                  <to>
                    <xdr:col>5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8" r:id="rId27" name="Drop Down 50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19050</xdr:rowOff>
                  </from>
                  <to>
                    <xdr:col>5</xdr:col>
                    <xdr:colOff>809625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0" r:id="rId28" name="Drop Down 52">
              <controlPr defaultSize="0" autoFill="0" autoLine="0" autoPict="0">
                <anchor moveWithCells="1">
                  <from>
                    <xdr:col>5</xdr:col>
                    <xdr:colOff>28575</xdr:colOff>
                    <xdr:row>90</xdr:row>
                    <xdr:rowOff>19050</xdr:rowOff>
                  </from>
                  <to>
                    <xdr:col>5</xdr:col>
                    <xdr:colOff>809625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2" r:id="rId29" name="Drop Down 54">
              <controlPr defaultSize="0" autoFill="0" autoLine="0" autoPict="0">
                <anchor moveWithCells="1">
                  <from>
                    <xdr:col>5</xdr:col>
                    <xdr:colOff>28575</xdr:colOff>
                    <xdr:row>91</xdr:row>
                    <xdr:rowOff>19050</xdr:rowOff>
                  </from>
                  <to>
                    <xdr:col>5</xdr:col>
                    <xdr:colOff>809625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4" r:id="rId30" name="Drop Down 56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19050</xdr:rowOff>
                  </from>
                  <to>
                    <xdr:col>5</xdr:col>
                    <xdr:colOff>809625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6" r:id="rId31" name="Drop Down 58">
              <controlPr defaultSize="0" autoFill="0" autoLine="0" autoPict="0">
                <anchor moveWithCells="1">
                  <from>
                    <xdr:col>5</xdr:col>
                    <xdr:colOff>28575</xdr:colOff>
                    <xdr:row>93</xdr:row>
                    <xdr:rowOff>19050</xdr:rowOff>
                  </from>
                  <to>
                    <xdr:col>5</xdr:col>
                    <xdr:colOff>809625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8" r:id="rId32" name="Drop Down 60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</xdr:rowOff>
                  </from>
                  <to>
                    <xdr:col>5</xdr:col>
                    <xdr:colOff>809625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0" r:id="rId33" name="Drop Down 62">
              <controlPr defaultSize="0" autoFill="0" autoLine="0" autoPict="0">
                <anchor moveWithCells="1">
                  <from>
                    <xdr:col>5</xdr:col>
                    <xdr:colOff>28575</xdr:colOff>
                    <xdr:row>95</xdr:row>
                    <xdr:rowOff>19050</xdr:rowOff>
                  </from>
                  <to>
                    <xdr:col>5</xdr:col>
                    <xdr:colOff>809625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2" r:id="rId34" name="Drop Down 64">
              <controlPr defaultSize="0" autoFill="0" autoLine="0" autoPict="0">
                <anchor moveWithCells="1">
                  <from>
                    <xdr:col>5</xdr:col>
                    <xdr:colOff>28575</xdr:colOff>
                    <xdr:row>96</xdr:row>
                    <xdr:rowOff>19050</xdr:rowOff>
                  </from>
                  <to>
                    <xdr:col>5</xdr:col>
                    <xdr:colOff>809625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4" r:id="rId35" name="Drop Down 66">
              <controlPr defaultSize="0" autoFill="0" autoLine="0" autoPict="0">
                <anchor moveWithCells="1">
                  <from>
                    <xdr:col>5</xdr:col>
                    <xdr:colOff>28575</xdr:colOff>
                    <xdr:row>97</xdr:row>
                    <xdr:rowOff>19050</xdr:rowOff>
                  </from>
                  <to>
                    <xdr:col>5</xdr:col>
                    <xdr:colOff>809625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6" r:id="rId36" name="Drop Down 68">
              <controlPr defaultSize="0" autoFill="0" autoLine="0" autoPict="0">
                <anchor moveWithCells="1">
                  <from>
                    <xdr:col>5</xdr:col>
                    <xdr:colOff>28575</xdr:colOff>
                    <xdr:row>98</xdr:row>
                    <xdr:rowOff>19050</xdr:rowOff>
                  </from>
                  <to>
                    <xdr:col>5</xdr:col>
                    <xdr:colOff>809625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8" r:id="rId37" name="Drop Down 70">
              <controlPr defaultSize="0" autoFill="0" autoLine="0" autoPict="0">
                <anchor moveWithCells="1">
                  <from>
                    <xdr:col>5</xdr:col>
                    <xdr:colOff>28575</xdr:colOff>
                    <xdr:row>99</xdr:row>
                    <xdr:rowOff>19050</xdr:rowOff>
                  </from>
                  <to>
                    <xdr:col>5</xdr:col>
                    <xdr:colOff>809625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0" r:id="rId38" name="Drop Down 72">
              <controlPr defaultSize="0" autoFill="0" autoLine="0" autoPict="0">
                <anchor moveWithCells="1">
                  <from>
                    <xdr:col>5</xdr:col>
                    <xdr:colOff>28575</xdr:colOff>
                    <xdr:row>100</xdr:row>
                    <xdr:rowOff>19050</xdr:rowOff>
                  </from>
                  <to>
                    <xdr:col>5</xdr:col>
                    <xdr:colOff>809625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2" r:id="rId39" name="Drop Down 74">
              <controlPr defaultSize="0" autoFill="0" autoLine="0" autoPict="0">
                <anchor moveWithCells="1">
                  <from>
                    <xdr:col>5</xdr:col>
                    <xdr:colOff>28575</xdr:colOff>
                    <xdr:row>101</xdr:row>
                    <xdr:rowOff>19050</xdr:rowOff>
                  </from>
                  <to>
                    <xdr:col>5</xdr:col>
                    <xdr:colOff>809625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4" r:id="rId40" name="Drop Down 76">
              <controlPr defaultSize="0" autoFill="0" autoLine="0" autoPict="0">
                <anchor moveWithCells="1">
                  <from>
                    <xdr:col>5</xdr:col>
                    <xdr:colOff>28575</xdr:colOff>
                    <xdr:row>102</xdr:row>
                    <xdr:rowOff>19050</xdr:rowOff>
                  </from>
                  <to>
                    <xdr:col>5</xdr:col>
                    <xdr:colOff>809625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6" r:id="rId41" name="Drop Down 78">
              <controlPr defaultSize="0" autoFill="0" autoLine="0" autoPict="0">
                <anchor moveWithCells="1">
                  <from>
                    <xdr:col>5</xdr:col>
                    <xdr:colOff>28575</xdr:colOff>
                    <xdr:row>103</xdr:row>
                    <xdr:rowOff>19050</xdr:rowOff>
                  </from>
                  <to>
                    <xdr:col>5</xdr:col>
                    <xdr:colOff>809625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8" r:id="rId42" name="Drop Down 80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19050</xdr:rowOff>
                  </from>
                  <to>
                    <xdr:col>5</xdr:col>
                    <xdr:colOff>809625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0" r:id="rId43" name="Drop Down 82">
              <controlPr defaultSize="0" autoFill="0" autoLine="0" autoPict="0">
                <anchor moveWithCells="1">
                  <from>
                    <xdr:col>5</xdr:col>
                    <xdr:colOff>28575</xdr:colOff>
                    <xdr:row>105</xdr:row>
                    <xdr:rowOff>19050</xdr:rowOff>
                  </from>
                  <to>
                    <xdr:col>5</xdr:col>
                    <xdr:colOff>809625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2" r:id="rId44" name="Drop Down 84">
              <controlPr defaultSize="0" autoFill="0" autoLine="0" autoPict="0">
                <anchor moveWithCells="1">
                  <from>
                    <xdr:col>5</xdr:col>
                    <xdr:colOff>28575</xdr:colOff>
                    <xdr:row>106</xdr:row>
                    <xdr:rowOff>19050</xdr:rowOff>
                  </from>
                  <to>
                    <xdr:col>5</xdr:col>
                    <xdr:colOff>809625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4" r:id="rId45" name="Drop Down 86">
              <controlPr defaultSize="0" autoFill="0" autoLine="0" autoPict="0">
                <anchor moveWithCells="1">
                  <from>
                    <xdr:col>5</xdr:col>
                    <xdr:colOff>28575</xdr:colOff>
                    <xdr:row>107</xdr:row>
                    <xdr:rowOff>19050</xdr:rowOff>
                  </from>
                  <to>
                    <xdr:col>5</xdr:col>
                    <xdr:colOff>809625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6" r:id="rId46" name="Drop Down 88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19050</xdr:rowOff>
                  </from>
                  <to>
                    <xdr:col>2</xdr:col>
                    <xdr:colOff>809625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7" r:id="rId47" name="Drop Down 89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19050</xdr:rowOff>
                  </from>
                  <to>
                    <xdr:col>2</xdr:col>
                    <xdr:colOff>809625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8" r:id="rId48" name="Drop Down 90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2</xdr:col>
                    <xdr:colOff>809625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9" r:id="rId49" name="Drop Down 91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19050</xdr:rowOff>
                  </from>
                  <to>
                    <xdr:col>2</xdr:col>
                    <xdr:colOff>809625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0" r:id="rId50" name="Drop Down 92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19050</xdr:rowOff>
                  </from>
                  <to>
                    <xdr:col>2</xdr:col>
                    <xdr:colOff>809625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9" r:id="rId51" name="Drop Down 161">
              <controlPr defaultSize="0" autoFill="0" autoLine="0" autoPict="0">
                <anchor moveWithCells="1">
                  <from>
                    <xdr:col>0</xdr:col>
                    <xdr:colOff>38100</xdr:colOff>
                    <xdr:row>59</xdr:row>
                    <xdr:rowOff>19050</xdr:rowOff>
                  </from>
                  <to>
                    <xdr:col>0</xdr:col>
                    <xdr:colOff>2047875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1" r:id="rId52" name="Drop Down 163">
              <controlPr defaultSize="0" autoFill="0" autoLine="0" autoPict="0">
                <anchor moveWithCells="1">
                  <from>
                    <xdr:col>0</xdr:col>
                    <xdr:colOff>38100</xdr:colOff>
                    <xdr:row>60</xdr:row>
                    <xdr:rowOff>19050</xdr:rowOff>
                  </from>
                  <to>
                    <xdr:col>0</xdr:col>
                    <xdr:colOff>2047875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2" r:id="rId53" name="Drop Down 164">
              <controlPr defaultSize="0" autoFill="0" autoLine="0" autoPict="0">
                <anchor moveWithCells="1">
                  <from>
                    <xdr:col>8</xdr:col>
                    <xdr:colOff>28575</xdr:colOff>
                    <xdr:row>69</xdr:row>
                    <xdr:rowOff>19050</xdr:rowOff>
                  </from>
                  <to>
                    <xdr:col>8</xdr:col>
                    <xdr:colOff>809625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3" r:id="rId54" name="Drop Down 165">
              <controlPr defaultSize="0" autoFill="0" autoLine="0" autoPict="0">
                <anchor moveWithCells="1">
                  <from>
                    <xdr:col>8</xdr:col>
                    <xdr:colOff>28575</xdr:colOff>
                    <xdr:row>70</xdr:row>
                    <xdr:rowOff>19050</xdr:rowOff>
                  </from>
                  <to>
                    <xdr:col>8</xdr:col>
                    <xdr:colOff>809625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4" r:id="rId55" name="Drop Down 166">
              <controlPr defaultSize="0" autoFill="0" autoLine="0" autoPict="0">
                <anchor moveWithCells="1">
                  <from>
                    <xdr:col>8</xdr:col>
                    <xdr:colOff>28575</xdr:colOff>
                    <xdr:row>71</xdr:row>
                    <xdr:rowOff>19050</xdr:rowOff>
                  </from>
                  <to>
                    <xdr:col>8</xdr:col>
                    <xdr:colOff>809625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5" r:id="rId56" name="Drop Down 167">
              <controlPr defaultSize="0" autoFill="0" autoLine="0" autoPict="0">
                <anchor moveWithCells="1">
                  <from>
                    <xdr:col>8</xdr:col>
                    <xdr:colOff>28575</xdr:colOff>
                    <xdr:row>72</xdr:row>
                    <xdr:rowOff>19050</xdr:rowOff>
                  </from>
                  <to>
                    <xdr:col>8</xdr:col>
                    <xdr:colOff>809625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6" r:id="rId57" name="Drop Down 168">
              <controlPr defaultSize="0" autoFill="0" autoLine="0" autoPict="0">
                <anchor moveWithCells="1">
                  <from>
                    <xdr:col>8</xdr:col>
                    <xdr:colOff>28575</xdr:colOff>
                    <xdr:row>73</xdr:row>
                    <xdr:rowOff>19050</xdr:rowOff>
                  </from>
                  <to>
                    <xdr:col>8</xdr:col>
                    <xdr:colOff>809625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7" r:id="rId58" name="Drop Down 169">
              <controlPr defaultSize="0" autoFill="0" autoLine="0" autoPict="0">
                <anchor moveWithCells="1">
                  <from>
                    <xdr:col>8</xdr:col>
                    <xdr:colOff>28575</xdr:colOff>
                    <xdr:row>74</xdr:row>
                    <xdr:rowOff>19050</xdr:rowOff>
                  </from>
                  <to>
                    <xdr:col>8</xdr:col>
                    <xdr:colOff>809625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8" r:id="rId59" name="Drop Down 170">
              <controlPr defaultSize="0" autoFill="0" autoLine="0" autoPict="0">
                <anchor moveWithCells="1">
                  <from>
                    <xdr:col>8</xdr:col>
                    <xdr:colOff>28575</xdr:colOff>
                    <xdr:row>75</xdr:row>
                    <xdr:rowOff>19050</xdr:rowOff>
                  </from>
                  <to>
                    <xdr:col>8</xdr:col>
                    <xdr:colOff>809625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9" r:id="rId60" name="Drop Down 171">
              <controlPr defaultSize="0" autoFill="0" autoLine="0" autoPict="0">
                <anchor moveWithCells="1">
                  <from>
                    <xdr:col>8</xdr:col>
                    <xdr:colOff>28575</xdr:colOff>
                    <xdr:row>76</xdr:row>
                    <xdr:rowOff>19050</xdr:rowOff>
                  </from>
                  <to>
                    <xdr:col>8</xdr:col>
                    <xdr:colOff>809625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0" r:id="rId61" name="Drop Down 17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77</xdr:row>
                    <xdr:rowOff>19050</xdr:rowOff>
                  </from>
                  <to>
                    <xdr:col>8</xdr:col>
                    <xdr:colOff>809625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1" r:id="rId62" name="Drop Down 173">
              <controlPr defaultSize="0" autoFill="0" autoLine="0" autoPict="0">
                <anchor moveWithCells="1">
                  <from>
                    <xdr:col>8</xdr:col>
                    <xdr:colOff>28575</xdr:colOff>
                    <xdr:row>78</xdr:row>
                    <xdr:rowOff>19050</xdr:rowOff>
                  </from>
                  <to>
                    <xdr:col>8</xdr:col>
                    <xdr:colOff>809625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2" r:id="rId63" name="Drop Down 174">
              <controlPr defaultSize="0" autoFill="0" autoLine="0" autoPict="0">
                <anchor moveWithCells="1">
                  <from>
                    <xdr:col>8</xdr:col>
                    <xdr:colOff>28575</xdr:colOff>
                    <xdr:row>79</xdr:row>
                    <xdr:rowOff>19050</xdr:rowOff>
                  </from>
                  <to>
                    <xdr:col>8</xdr:col>
                    <xdr:colOff>809625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3" r:id="rId64" name="Drop Down 175">
              <controlPr defaultSize="0" autoFill="0" autoLine="0" autoPict="0">
                <anchor moveWithCells="1">
                  <from>
                    <xdr:col>8</xdr:col>
                    <xdr:colOff>28575</xdr:colOff>
                    <xdr:row>80</xdr:row>
                    <xdr:rowOff>19050</xdr:rowOff>
                  </from>
                  <to>
                    <xdr:col>8</xdr:col>
                    <xdr:colOff>809625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4" r:id="rId65" name="Drop Down 176">
              <controlPr defaultSize="0" autoFill="0" autoLine="0" autoPict="0">
                <anchor moveWithCells="1">
                  <from>
                    <xdr:col>8</xdr:col>
                    <xdr:colOff>28575</xdr:colOff>
                    <xdr:row>81</xdr:row>
                    <xdr:rowOff>19050</xdr:rowOff>
                  </from>
                  <to>
                    <xdr:col>8</xdr:col>
                    <xdr:colOff>809625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5" r:id="rId66" name="Drop Down 177">
              <controlPr defaultSize="0" autoFill="0" autoLine="0" autoPict="0">
                <anchor moveWithCells="1">
                  <from>
                    <xdr:col>8</xdr:col>
                    <xdr:colOff>28575</xdr:colOff>
                    <xdr:row>82</xdr:row>
                    <xdr:rowOff>19050</xdr:rowOff>
                  </from>
                  <to>
                    <xdr:col>8</xdr:col>
                    <xdr:colOff>809625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6" r:id="rId67" name="Drop Down 178">
              <controlPr defaultSize="0" autoFill="0" autoLine="0" autoPict="0">
                <anchor moveWithCells="1">
                  <from>
                    <xdr:col>8</xdr:col>
                    <xdr:colOff>28575</xdr:colOff>
                    <xdr:row>83</xdr:row>
                    <xdr:rowOff>19050</xdr:rowOff>
                  </from>
                  <to>
                    <xdr:col>8</xdr:col>
                    <xdr:colOff>809625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7" r:id="rId68" name="Drop Down 179">
              <controlPr defaultSize="0" autoFill="0" autoLine="0" autoPict="0">
                <anchor moveWithCells="1">
                  <from>
                    <xdr:col>8</xdr:col>
                    <xdr:colOff>28575</xdr:colOff>
                    <xdr:row>84</xdr:row>
                    <xdr:rowOff>19050</xdr:rowOff>
                  </from>
                  <to>
                    <xdr:col>8</xdr:col>
                    <xdr:colOff>809625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8" r:id="rId69" name="Drop Down 180">
              <controlPr defaultSize="0" autoFill="0" autoLine="0" autoPict="0">
                <anchor moveWithCells="1">
                  <from>
                    <xdr:col>8</xdr:col>
                    <xdr:colOff>28575</xdr:colOff>
                    <xdr:row>85</xdr:row>
                    <xdr:rowOff>19050</xdr:rowOff>
                  </from>
                  <to>
                    <xdr:col>8</xdr:col>
                    <xdr:colOff>809625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9" r:id="rId70" name="Drop Down 181">
              <controlPr defaultSize="0" autoFill="0" autoLine="0" autoPict="0">
                <anchor moveWithCells="1">
                  <from>
                    <xdr:col>8</xdr:col>
                    <xdr:colOff>28575</xdr:colOff>
                    <xdr:row>86</xdr:row>
                    <xdr:rowOff>19050</xdr:rowOff>
                  </from>
                  <to>
                    <xdr:col>8</xdr:col>
                    <xdr:colOff>809625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0" r:id="rId71" name="Drop Down 182">
              <controlPr defaultSize="0" autoFill="0" autoLine="0" autoPict="0">
                <anchor moveWithCells="1">
                  <from>
                    <xdr:col>8</xdr:col>
                    <xdr:colOff>28575</xdr:colOff>
                    <xdr:row>87</xdr:row>
                    <xdr:rowOff>19050</xdr:rowOff>
                  </from>
                  <to>
                    <xdr:col>8</xdr:col>
                    <xdr:colOff>809625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1" r:id="rId72" name="Drop Down 183">
              <controlPr defaultSize="0" autoFill="0" autoLine="0" autoPict="0">
                <anchor moveWithCells="1">
                  <from>
                    <xdr:col>8</xdr:col>
                    <xdr:colOff>28575</xdr:colOff>
                    <xdr:row>88</xdr:row>
                    <xdr:rowOff>19050</xdr:rowOff>
                  </from>
                  <to>
                    <xdr:col>8</xdr:col>
                    <xdr:colOff>809625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2" r:id="rId73" name="Drop Down 184">
              <controlPr defaultSize="0" autoFill="0" autoLine="0" autoPict="0">
                <anchor moveWithCells="1">
                  <from>
                    <xdr:col>8</xdr:col>
                    <xdr:colOff>28575</xdr:colOff>
                    <xdr:row>89</xdr:row>
                    <xdr:rowOff>0</xdr:rowOff>
                  </from>
                  <to>
                    <xdr:col>8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3" r:id="rId74" name="Drop Down 185">
              <controlPr defaultSize="0" autoFill="0" autoLine="0" autoPict="0">
                <anchor moveWithCells="1">
                  <from>
                    <xdr:col>8</xdr:col>
                    <xdr:colOff>28575</xdr:colOff>
                    <xdr:row>89</xdr:row>
                    <xdr:rowOff>0</xdr:rowOff>
                  </from>
                  <to>
                    <xdr:col>8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4" r:id="rId75" name="Drop Down 186">
              <controlPr defaultSize="0" autoFill="0" autoLine="0" autoPict="0">
                <anchor moveWithCells="1">
                  <from>
                    <xdr:col>8</xdr:col>
                    <xdr:colOff>28575</xdr:colOff>
                    <xdr:row>89</xdr:row>
                    <xdr:rowOff>0</xdr:rowOff>
                  </from>
                  <to>
                    <xdr:col>8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5" r:id="rId76" name="Drop Down 187">
              <controlPr defaultSize="0" autoFill="0" autoLine="0" autoPict="0">
                <anchor moveWithCells="1">
                  <from>
                    <xdr:col>8</xdr:col>
                    <xdr:colOff>28575</xdr:colOff>
                    <xdr:row>89</xdr:row>
                    <xdr:rowOff>19050</xdr:rowOff>
                  </from>
                  <to>
                    <xdr:col>8</xdr:col>
                    <xdr:colOff>809625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6" r:id="rId77" name="Drop Down 188">
              <controlPr defaultSize="0" autoFill="0" autoLine="0" autoPict="0">
                <anchor moveWithCells="1">
                  <from>
                    <xdr:col>8</xdr:col>
                    <xdr:colOff>28575</xdr:colOff>
                    <xdr:row>90</xdr:row>
                    <xdr:rowOff>19050</xdr:rowOff>
                  </from>
                  <to>
                    <xdr:col>8</xdr:col>
                    <xdr:colOff>809625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7" r:id="rId78" name="Drop Down 189">
              <controlPr defaultSize="0" autoFill="0" autoLine="0" autoPict="0">
                <anchor moveWithCells="1">
                  <from>
                    <xdr:col>8</xdr:col>
                    <xdr:colOff>28575</xdr:colOff>
                    <xdr:row>91</xdr:row>
                    <xdr:rowOff>19050</xdr:rowOff>
                  </from>
                  <to>
                    <xdr:col>8</xdr:col>
                    <xdr:colOff>809625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8" r:id="rId79" name="Drop Down 190">
              <controlPr defaultSize="0" autoFill="0" autoLine="0" autoPict="0">
                <anchor moveWithCells="1">
                  <from>
                    <xdr:col>8</xdr:col>
                    <xdr:colOff>28575</xdr:colOff>
                    <xdr:row>92</xdr:row>
                    <xdr:rowOff>19050</xdr:rowOff>
                  </from>
                  <to>
                    <xdr:col>8</xdr:col>
                    <xdr:colOff>809625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9" r:id="rId80" name="Drop Down 191">
              <controlPr defaultSize="0" autoFill="0" autoLine="0" autoPict="0">
                <anchor moveWithCells="1">
                  <from>
                    <xdr:col>8</xdr:col>
                    <xdr:colOff>28575</xdr:colOff>
                    <xdr:row>93</xdr:row>
                    <xdr:rowOff>19050</xdr:rowOff>
                  </from>
                  <to>
                    <xdr:col>8</xdr:col>
                    <xdr:colOff>809625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0" r:id="rId81" name="Drop Down 192">
              <controlPr defaultSize="0" autoFill="0" autoLine="0" autoPict="0">
                <anchor moveWithCells="1">
                  <from>
                    <xdr:col>8</xdr:col>
                    <xdr:colOff>28575</xdr:colOff>
                    <xdr:row>94</xdr:row>
                    <xdr:rowOff>19050</xdr:rowOff>
                  </from>
                  <to>
                    <xdr:col>8</xdr:col>
                    <xdr:colOff>809625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1" r:id="rId82" name="Drop Down 193">
              <controlPr defaultSize="0" autoFill="0" autoLine="0" autoPict="0">
                <anchor moveWithCells="1">
                  <from>
                    <xdr:col>8</xdr:col>
                    <xdr:colOff>28575</xdr:colOff>
                    <xdr:row>95</xdr:row>
                    <xdr:rowOff>19050</xdr:rowOff>
                  </from>
                  <to>
                    <xdr:col>8</xdr:col>
                    <xdr:colOff>809625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2" r:id="rId83" name="Drop Down 194">
              <controlPr defaultSize="0" autoFill="0" autoLine="0" autoPict="0">
                <anchor moveWithCells="1">
                  <from>
                    <xdr:col>8</xdr:col>
                    <xdr:colOff>28575</xdr:colOff>
                    <xdr:row>96</xdr:row>
                    <xdr:rowOff>19050</xdr:rowOff>
                  </from>
                  <to>
                    <xdr:col>8</xdr:col>
                    <xdr:colOff>809625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3" r:id="rId84" name="Drop Down 195">
              <controlPr defaultSize="0" autoFill="0" autoLine="0" autoPict="0">
                <anchor moveWithCells="1">
                  <from>
                    <xdr:col>8</xdr:col>
                    <xdr:colOff>28575</xdr:colOff>
                    <xdr:row>97</xdr:row>
                    <xdr:rowOff>19050</xdr:rowOff>
                  </from>
                  <to>
                    <xdr:col>8</xdr:col>
                    <xdr:colOff>809625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4" r:id="rId85" name="Drop Down 196">
              <controlPr defaultSize="0" autoFill="0" autoLine="0" autoPict="0">
                <anchor moveWithCells="1">
                  <from>
                    <xdr:col>8</xdr:col>
                    <xdr:colOff>28575</xdr:colOff>
                    <xdr:row>98</xdr:row>
                    <xdr:rowOff>19050</xdr:rowOff>
                  </from>
                  <to>
                    <xdr:col>8</xdr:col>
                    <xdr:colOff>809625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5" r:id="rId86" name="Drop Down 197">
              <controlPr defaultSize="0" autoFill="0" autoLine="0" autoPict="0">
                <anchor moveWithCells="1">
                  <from>
                    <xdr:col>8</xdr:col>
                    <xdr:colOff>28575</xdr:colOff>
                    <xdr:row>99</xdr:row>
                    <xdr:rowOff>19050</xdr:rowOff>
                  </from>
                  <to>
                    <xdr:col>8</xdr:col>
                    <xdr:colOff>809625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6" r:id="rId87" name="Drop Down 198">
              <controlPr defaultSize="0" autoFill="0" autoLine="0" autoPict="0">
                <anchor moveWithCells="1">
                  <from>
                    <xdr:col>8</xdr:col>
                    <xdr:colOff>28575</xdr:colOff>
                    <xdr:row>100</xdr:row>
                    <xdr:rowOff>19050</xdr:rowOff>
                  </from>
                  <to>
                    <xdr:col>8</xdr:col>
                    <xdr:colOff>809625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7" r:id="rId88" name="Drop Down 199">
              <controlPr defaultSize="0" autoFill="0" autoLine="0" autoPict="0">
                <anchor moveWithCells="1">
                  <from>
                    <xdr:col>8</xdr:col>
                    <xdr:colOff>28575</xdr:colOff>
                    <xdr:row>101</xdr:row>
                    <xdr:rowOff>19050</xdr:rowOff>
                  </from>
                  <to>
                    <xdr:col>8</xdr:col>
                    <xdr:colOff>809625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8" r:id="rId89" name="Drop Down 200">
              <controlPr defaultSize="0" autoFill="0" autoLine="0" autoPict="0">
                <anchor moveWithCells="1">
                  <from>
                    <xdr:col>8</xdr:col>
                    <xdr:colOff>28575</xdr:colOff>
                    <xdr:row>102</xdr:row>
                    <xdr:rowOff>19050</xdr:rowOff>
                  </from>
                  <to>
                    <xdr:col>8</xdr:col>
                    <xdr:colOff>809625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9" r:id="rId90" name="Drop Down 201">
              <controlPr defaultSize="0" autoFill="0" autoLine="0" autoPict="0">
                <anchor moveWithCells="1">
                  <from>
                    <xdr:col>8</xdr:col>
                    <xdr:colOff>28575</xdr:colOff>
                    <xdr:row>103</xdr:row>
                    <xdr:rowOff>19050</xdr:rowOff>
                  </from>
                  <to>
                    <xdr:col>8</xdr:col>
                    <xdr:colOff>809625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0" r:id="rId91" name="Drop Down 202">
              <controlPr defaultSize="0" autoFill="0" autoLine="0" autoPict="0">
                <anchor moveWithCells="1">
                  <from>
                    <xdr:col>8</xdr:col>
                    <xdr:colOff>28575</xdr:colOff>
                    <xdr:row>104</xdr:row>
                    <xdr:rowOff>19050</xdr:rowOff>
                  </from>
                  <to>
                    <xdr:col>8</xdr:col>
                    <xdr:colOff>809625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1" r:id="rId92" name="Drop Down 203">
              <controlPr defaultSize="0" autoFill="0" autoLine="0" autoPict="0">
                <anchor moveWithCells="1">
                  <from>
                    <xdr:col>8</xdr:col>
                    <xdr:colOff>28575</xdr:colOff>
                    <xdr:row>105</xdr:row>
                    <xdr:rowOff>19050</xdr:rowOff>
                  </from>
                  <to>
                    <xdr:col>8</xdr:col>
                    <xdr:colOff>809625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2" r:id="rId93" name="Drop Down 204">
              <controlPr defaultSize="0" autoFill="0" autoLine="0" autoPict="0">
                <anchor moveWithCells="1">
                  <from>
                    <xdr:col>8</xdr:col>
                    <xdr:colOff>28575</xdr:colOff>
                    <xdr:row>106</xdr:row>
                    <xdr:rowOff>19050</xdr:rowOff>
                  </from>
                  <to>
                    <xdr:col>8</xdr:col>
                    <xdr:colOff>809625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3" r:id="rId94" name="Drop Down 205">
              <controlPr defaultSize="0" autoFill="0" autoLine="0" autoPict="0">
                <anchor moveWithCells="1">
                  <from>
                    <xdr:col>8</xdr:col>
                    <xdr:colOff>28575</xdr:colOff>
                    <xdr:row>107</xdr:row>
                    <xdr:rowOff>19050</xdr:rowOff>
                  </from>
                  <to>
                    <xdr:col>8</xdr:col>
                    <xdr:colOff>809625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7" r:id="rId95" name="Drop Down 209">
              <controlPr defaultSize="0" autoFill="0" autoLine="0" autoPict="0">
                <anchor moveWithCells="1">
                  <from>
                    <xdr:col>0</xdr:col>
                    <xdr:colOff>38100</xdr:colOff>
                    <xdr:row>61</xdr:row>
                    <xdr:rowOff>19050</xdr:rowOff>
                  </from>
                  <to>
                    <xdr:col>0</xdr:col>
                    <xdr:colOff>2047875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8" r:id="rId96" name="Drop Down 210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69</xdr:row>
                    <xdr:rowOff>19050</xdr:rowOff>
                  </from>
                  <to>
                    <xdr:col>3</xdr:col>
                    <xdr:colOff>809625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9" r:id="rId97" name="Drop Down 211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19050</xdr:rowOff>
                  </from>
                  <to>
                    <xdr:col>3</xdr:col>
                    <xdr:colOff>809625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0" r:id="rId98" name="Drop Down 212">
              <controlPr defaultSize="0" autoFill="0" autoLine="0" autoPict="0">
                <anchor moveWithCells="1">
                  <from>
                    <xdr:col>3</xdr:col>
                    <xdr:colOff>28575</xdr:colOff>
                    <xdr:row>71</xdr:row>
                    <xdr:rowOff>19050</xdr:rowOff>
                  </from>
                  <to>
                    <xdr:col>3</xdr:col>
                    <xdr:colOff>809625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1" r:id="rId99" name="Drop Down 213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19050</xdr:rowOff>
                  </from>
                  <to>
                    <xdr:col>3</xdr:col>
                    <xdr:colOff>809625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2" r:id="rId100" name="Drop Down 214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</xdr:rowOff>
                  </from>
                  <to>
                    <xdr:col>3</xdr:col>
                    <xdr:colOff>809625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3" r:id="rId101" name="Drop Down 215">
              <controlPr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3</xdr:col>
                    <xdr:colOff>809625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4" r:id="rId102" name="Drop Down 216">
              <controlPr defaultSize="0" autoFill="0" autoLine="0" autoPict="0">
                <anchor moveWithCells="1">
                  <from>
                    <xdr:col>3</xdr:col>
                    <xdr:colOff>28575</xdr:colOff>
                    <xdr:row>75</xdr:row>
                    <xdr:rowOff>19050</xdr:rowOff>
                  </from>
                  <to>
                    <xdr:col>3</xdr:col>
                    <xdr:colOff>809625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5" r:id="rId103" name="Drop Down 217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19050</xdr:rowOff>
                  </from>
                  <to>
                    <xdr:col>3</xdr:col>
                    <xdr:colOff>809625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6" r:id="rId104" name="Drop Down 218">
              <controlPr defaultSize="0" autoFill="0" autoLine="0" autoPict="0">
                <anchor moveWithCells="1">
                  <from>
                    <xdr:col>3</xdr:col>
                    <xdr:colOff>28575</xdr:colOff>
                    <xdr:row>77</xdr:row>
                    <xdr:rowOff>19050</xdr:rowOff>
                  </from>
                  <to>
                    <xdr:col>3</xdr:col>
                    <xdr:colOff>809625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7" r:id="rId105" name="Drop Down 219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19050</xdr:rowOff>
                  </from>
                  <to>
                    <xdr:col>3</xdr:col>
                    <xdr:colOff>809625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8" r:id="rId106" name="Drop Down 220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19050</xdr:rowOff>
                  </from>
                  <to>
                    <xdr:col>3</xdr:col>
                    <xdr:colOff>809625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9" r:id="rId107" name="Drop Down 221">
              <controlPr defaultSize="0" autoFill="0" autoLine="0" autoPict="0">
                <anchor moveWithCells="1">
                  <from>
                    <xdr:col>3</xdr:col>
                    <xdr:colOff>28575</xdr:colOff>
                    <xdr:row>80</xdr:row>
                    <xdr:rowOff>19050</xdr:rowOff>
                  </from>
                  <to>
                    <xdr:col>3</xdr:col>
                    <xdr:colOff>809625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0" r:id="rId108" name="Drop Down 222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</xdr:rowOff>
                  </from>
                  <to>
                    <xdr:col>3</xdr:col>
                    <xdr:colOff>809625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1" r:id="rId109" name="Drop Down 223">
              <controlPr defaultSize="0" autoFill="0" autoLine="0" autoPict="0">
                <anchor moveWithCells="1">
                  <from>
                    <xdr:col>3</xdr:col>
                    <xdr:colOff>28575</xdr:colOff>
                    <xdr:row>82</xdr:row>
                    <xdr:rowOff>19050</xdr:rowOff>
                  </from>
                  <to>
                    <xdr:col>3</xdr:col>
                    <xdr:colOff>809625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2" r:id="rId110" name="Drop Down 224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19050</xdr:rowOff>
                  </from>
                  <to>
                    <xdr:col>3</xdr:col>
                    <xdr:colOff>809625</xdr:colOff>
                    <xdr:row>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3" r:id="rId111" name="Drop Down 225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19050</xdr:rowOff>
                  </from>
                  <to>
                    <xdr:col>3</xdr:col>
                    <xdr:colOff>809625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4" r:id="rId112" name="Drop Down 226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19050</xdr:rowOff>
                  </from>
                  <to>
                    <xdr:col>3</xdr:col>
                    <xdr:colOff>809625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5" r:id="rId113" name="Drop Down 227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19050</xdr:rowOff>
                  </from>
                  <to>
                    <xdr:col>3</xdr:col>
                    <xdr:colOff>809625</xdr:colOff>
                    <xdr:row>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6" r:id="rId114" name="Drop Down 228">
              <controlPr defaultSize="0" autoFill="0" autoLine="0" autoPict="0">
                <anchor moveWithCells="1">
                  <from>
                    <xdr:col>3</xdr:col>
                    <xdr:colOff>28575</xdr:colOff>
                    <xdr:row>87</xdr:row>
                    <xdr:rowOff>19050</xdr:rowOff>
                  </from>
                  <to>
                    <xdr:col>3</xdr:col>
                    <xdr:colOff>809625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7" r:id="rId115" name="Drop Down 229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19050</xdr:rowOff>
                  </from>
                  <to>
                    <xdr:col>3</xdr:col>
                    <xdr:colOff>809625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8" r:id="rId116" name="Drop Down 230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0</xdr:rowOff>
                  </from>
                  <to>
                    <xdr:col>3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9" r:id="rId117" name="Drop Down 231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0</xdr:rowOff>
                  </from>
                  <to>
                    <xdr:col>3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0" r:id="rId118" name="Drop Down 232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0</xdr:rowOff>
                  </from>
                  <to>
                    <xdr:col>3</xdr:col>
                    <xdr:colOff>809625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1" r:id="rId119" name="Drop Down 233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19050</xdr:rowOff>
                  </from>
                  <to>
                    <xdr:col>3</xdr:col>
                    <xdr:colOff>809625</xdr:colOff>
                    <xdr:row>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2" r:id="rId120" name="Drop Down 234">
              <controlPr defaultSize="0" autoFill="0" autoLine="0" autoPict="0">
                <anchor moveWithCells="1">
                  <from>
                    <xdr:col>3</xdr:col>
                    <xdr:colOff>28575</xdr:colOff>
                    <xdr:row>90</xdr:row>
                    <xdr:rowOff>19050</xdr:rowOff>
                  </from>
                  <to>
                    <xdr:col>3</xdr:col>
                    <xdr:colOff>809625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3" r:id="rId121" name="Drop Down 235">
              <controlPr defaultSize="0" autoFill="0" autoLine="0" autoPict="0">
                <anchor moveWithCells="1">
                  <from>
                    <xdr:col>3</xdr:col>
                    <xdr:colOff>28575</xdr:colOff>
                    <xdr:row>91</xdr:row>
                    <xdr:rowOff>19050</xdr:rowOff>
                  </from>
                  <to>
                    <xdr:col>3</xdr:col>
                    <xdr:colOff>809625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4" r:id="rId122" name="Drop Down 236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19050</xdr:rowOff>
                  </from>
                  <to>
                    <xdr:col>3</xdr:col>
                    <xdr:colOff>809625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5" r:id="rId123" name="Drop Down 237">
              <controlPr defaultSize="0" autoFill="0" autoLine="0" autoPict="0">
                <anchor moveWithCells="1">
                  <from>
                    <xdr:col>3</xdr:col>
                    <xdr:colOff>28575</xdr:colOff>
                    <xdr:row>93</xdr:row>
                    <xdr:rowOff>19050</xdr:rowOff>
                  </from>
                  <to>
                    <xdr:col>3</xdr:col>
                    <xdr:colOff>809625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6" r:id="rId124" name="Drop Down 238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</xdr:rowOff>
                  </from>
                  <to>
                    <xdr:col>3</xdr:col>
                    <xdr:colOff>809625</xdr:colOff>
                    <xdr:row>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7" r:id="rId125" name="Drop Down 239">
              <controlPr defaultSize="0" autoFill="0" autoLine="0" autoPict="0">
                <anchor moveWithCells="1">
                  <from>
                    <xdr:col>3</xdr:col>
                    <xdr:colOff>28575</xdr:colOff>
                    <xdr:row>95</xdr:row>
                    <xdr:rowOff>19050</xdr:rowOff>
                  </from>
                  <to>
                    <xdr:col>3</xdr:col>
                    <xdr:colOff>809625</xdr:colOff>
                    <xdr:row>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8" r:id="rId126" name="Drop Down 240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19050</xdr:rowOff>
                  </from>
                  <to>
                    <xdr:col>3</xdr:col>
                    <xdr:colOff>809625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9" r:id="rId127" name="Drop Down 241">
              <controlPr defaultSize="0" autoFill="0" autoLine="0" autoPict="0">
                <anchor moveWithCells="1">
                  <from>
                    <xdr:col>3</xdr:col>
                    <xdr:colOff>28575</xdr:colOff>
                    <xdr:row>97</xdr:row>
                    <xdr:rowOff>19050</xdr:rowOff>
                  </from>
                  <to>
                    <xdr:col>3</xdr:col>
                    <xdr:colOff>809625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0" r:id="rId128" name="Drop Down 242">
              <controlPr defaultSize="0" autoFill="0" autoLine="0" autoPict="0">
                <anchor moveWithCells="1">
                  <from>
                    <xdr:col>3</xdr:col>
                    <xdr:colOff>28575</xdr:colOff>
                    <xdr:row>98</xdr:row>
                    <xdr:rowOff>19050</xdr:rowOff>
                  </from>
                  <to>
                    <xdr:col>3</xdr:col>
                    <xdr:colOff>809625</xdr:colOff>
                    <xdr:row>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1" r:id="rId129" name="Drop Down 243">
              <controlPr defaultSize="0" autoFill="0" autoLine="0" autoPict="0">
                <anchor moveWithCells="1">
                  <from>
                    <xdr:col>3</xdr:col>
                    <xdr:colOff>28575</xdr:colOff>
                    <xdr:row>99</xdr:row>
                    <xdr:rowOff>19050</xdr:rowOff>
                  </from>
                  <to>
                    <xdr:col>3</xdr:col>
                    <xdr:colOff>809625</xdr:colOff>
                    <xdr:row>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2" r:id="rId130" name="Drop Down 244">
              <controlPr defaultSize="0" autoFill="0" autoLine="0" autoPict="0">
                <anchor moveWithCells="1">
                  <from>
                    <xdr:col>3</xdr:col>
                    <xdr:colOff>28575</xdr:colOff>
                    <xdr:row>100</xdr:row>
                    <xdr:rowOff>19050</xdr:rowOff>
                  </from>
                  <to>
                    <xdr:col>3</xdr:col>
                    <xdr:colOff>809625</xdr:colOff>
                    <xdr:row>100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3" r:id="rId131" name="Drop Down 245">
              <controlPr defaultSize="0" autoFill="0" autoLine="0" autoPict="0">
                <anchor moveWithCells="1">
                  <from>
                    <xdr:col>3</xdr:col>
                    <xdr:colOff>28575</xdr:colOff>
                    <xdr:row>101</xdr:row>
                    <xdr:rowOff>19050</xdr:rowOff>
                  </from>
                  <to>
                    <xdr:col>3</xdr:col>
                    <xdr:colOff>809625</xdr:colOff>
                    <xdr:row>101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4" r:id="rId132" name="Drop Down 246">
              <controlPr defaultSize="0" autoFill="0" autoLine="0" autoPict="0">
                <anchor moveWithCells="1">
                  <from>
                    <xdr:col>3</xdr:col>
                    <xdr:colOff>28575</xdr:colOff>
                    <xdr:row>102</xdr:row>
                    <xdr:rowOff>19050</xdr:rowOff>
                  </from>
                  <to>
                    <xdr:col>3</xdr:col>
                    <xdr:colOff>809625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5" r:id="rId133" name="Drop Down 247">
              <controlPr defaultSize="0" autoFill="0" autoLine="0" autoPict="0">
                <anchor moveWithCells="1">
                  <from>
                    <xdr:col>3</xdr:col>
                    <xdr:colOff>28575</xdr:colOff>
                    <xdr:row>103</xdr:row>
                    <xdr:rowOff>19050</xdr:rowOff>
                  </from>
                  <to>
                    <xdr:col>3</xdr:col>
                    <xdr:colOff>809625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6" r:id="rId134" name="Drop Down 248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19050</xdr:rowOff>
                  </from>
                  <to>
                    <xdr:col>3</xdr:col>
                    <xdr:colOff>809625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7" r:id="rId135" name="Drop Down 249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19050</xdr:rowOff>
                  </from>
                  <to>
                    <xdr:col>3</xdr:col>
                    <xdr:colOff>809625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8" r:id="rId136" name="Drop Down 250">
              <controlPr defaultSize="0" autoFill="0" autoLine="0" autoPict="0">
                <anchor moveWithCells="1">
                  <from>
                    <xdr:col>3</xdr:col>
                    <xdr:colOff>28575</xdr:colOff>
                    <xdr:row>106</xdr:row>
                    <xdr:rowOff>19050</xdr:rowOff>
                  </from>
                  <to>
                    <xdr:col>3</xdr:col>
                    <xdr:colOff>809625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9" r:id="rId137" name="Drop Down 251">
              <controlPr defaultSize="0" autoFill="0" autoLine="0" autoPict="0">
                <anchor moveWithCells="1">
                  <from>
                    <xdr:col>3</xdr:col>
                    <xdr:colOff>28575</xdr:colOff>
                    <xdr:row>107</xdr:row>
                    <xdr:rowOff>19050</xdr:rowOff>
                  </from>
                  <to>
                    <xdr:col>3</xdr:col>
                    <xdr:colOff>809625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0" r:id="rId138" name="Drop Down 252">
              <controlPr defaultSize="0" autoFill="0" autoLine="0" autoPict="0">
                <anchor moveWithCells="1">
                  <from>
                    <xdr:col>5</xdr:col>
                    <xdr:colOff>28575</xdr:colOff>
                    <xdr:row>107</xdr:row>
                    <xdr:rowOff>19050</xdr:rowOff>
                  </from>
                  <to>
                    <xdr:col>5</xdr:col>
                    <xdr:colOff>809625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1" r:id="rId139" name="Drop Down 253">
              <controlPr defaultSize="0" autoFill="0" autoLine="0" autoPict="0">
                <anchor moveWithCells="1">
                  <from>
                    <xdr:col>8</xdr:col>
                    <xdr:colOff>28575</xdr:colOff>
                    <xdr:row>107</xdr:row>
                    <xdr:rowOff>19050</xdr:rowOff>
                  </from>
                  <to>
                    <xdr:col>8</xdr:col>
                    <xdr:colOff>809625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2" r:id="rId140" name="Drop Down 254">
              <controlPr defaultSize="0" autoFill="0" autoLine="0" autoPict="0">
                <anchor moveWithCells="1">
                  <from>
                    <xdr:col>3</xdr:col>
                    <xdr:colOff>28575</xdr:colOff>
                    <xdr:row>107</xdr:row>
                    <xdr:rowOff>19050</xdr:rowOff>
                  </from>
                  <to>
                    <xdr:col>3</xdr:col>
                    <xdr:colOff>809625</xdr:colOff>
                    <xdr:row>107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E568"/>
  <sheetViews>
    <sheetView showGridLines="0" topLeftCell="A524" zoomScale="85" zoomScaleNormal="85" workbookViewId="0">
      <selection activeCell="A545" sqref="A545"/>
    </sheetView>
  </sheetViews>
  <sheetFormatPr defaultRowHeight="15" x14ac:dyDescent="0.25"/>
  <cols>
    <col min="1" max="1" width="22.42578125" customWidth="1"/>
    <col min="2" max="2" width="17.5703125" customWidth="1"/>
    <col min="3" max="3" width="14.28515625" customWidth="1"/>
    <col min="4" max="4" width="13.42578125" customWidth="1"/>
    <col min="5" max="5" width="14.5703125" customWidth="1"/>
  </cols>
  <sheetData>
    <row r="1" spans="1:5" ht="56.25" x14ac:dyDescent="0.25">
      <c r="A1" s="1" t="s">
        <v>8</v>
      </c>
      <c r="B1" s="1" t="s">
        <v>15</v>
      </c>
      <c r="C1" s="1" t="s">
        <v>16</v>
      </c>
      <c r="D1" s="1" t="s">
        <v>17</v>
      </c>
      <c r="E1" s="1" t="s">
        <v>18</v>
      </c>
    </row>
    <row r="2" spans="1:5" ht="17.25" customHeight="1" x14ac:dyDescent="0.25">
      <c r="A2" s="8"/>
      <c r="B2" s="8"/>
      <c r="C2" s="8"/>
      <c r="D2" s="8"/>
      <c r="E2" s="8"/>
    </row>
    <row r="3" spans="1:5" ht="17.25" customHeight="1" x14ac:dyDescent="0.25">
      <c r="A3" s="3" t="s">
        <v>295</v>
      </c>
      <c r="B3" s="3" t="s">
        <v>295</v>
      </c>
      <c r="C3" s="3">
        <v>25</v>
      </c>
      <c r="D3" s="3">
        <v>0</v>
      </c>
      <c r="E3" s="3">
        <v>0</v>
      </c>
    </row>
    <row r="4" spans="1:5" ht="17.25" customHeight="1" x14ac:dyDescent="0.25">
      <c r="A4" s="3" t="s">
        <v>296</v>
      </c>
      <c r="B4" s="3" t="s">
        <v>296</v>
      </c>
      <c r="C4" s="3">
        <v>50</v>
      </c>
      <c r="D4" s="3">
        <v>0</v>
      </c>
      <c r="E4" s="3">
        <v>0</v>
      </c>
    </row>
    <row r="5" spans="1:5" ht="17.25" customHeight="1" x14ac:dyDescent="0.25">
      <c r="A5" s="3" t="s">
        <v>297</v>
      </c>
      <c r="B5" s="3" t="s">
        <v>297</v>
      </c>
      <c r="C5" s="3">
        <v>100</v>
      </c>
      <c r="D5" s="3">
        <v>0</v>
      </c>
      <c r="E5" s="3">
        <v>0</v>
      </c>
    </row>
    <row r="6" spans="1:5" ht="17.25" customHeight="1" x14ac:dyDescent="0.25">
      <c r="A6" s="3" t="s">
        <v>298</v>
      </c>
      <c r="B6" s="3" t="s">
        <v>298</v>
      </c>
      <c r="C6" s="3">
        <v>200</v>
      </c>
      <c r="D6" s="3">
        <v>0</v>
      </c>
      <c r="E6" s="3">
        <v>0</v>
      </c>
    </row>
    <row r="7" spans="1:5" ht="17.25" customHeight="1" x14ac:dyDescent="0.25">
      <c r="A7" s="3" t="s">
        <v>299</v>
      </c>
      <c r="B7" s="3" t="s">
        <v>299</v>
      </c>
      <c r="C7" s="3">
        <v>250</v>
      </c>
      <c r="D7" s="3">
        <v>0</v>
      </c>
      <c r="E7" s="3">
        <v>0</v>
      </c>
    </row>
    <row r="8" spans="1:5" ht="17.25" customHeight="1" x14ac:dyDescent="0.3">
      <c r="A8" s="3" t="s">
        <v>300</v>
      </c>
      <c r="B8" s="3" t="s">
        <v>300</v>
      </c>
      <c r="C8" s="77">
        <v>500</v>
      </c>
      <c r="D8" s="73">
        <v>0</v>
      </c>
      <c r="E8" s="73">
        <v>0</v>
      </c>
    </row>
    <row r="9" spans="1:5" ht="17.25" customHeight="1" x14ac:dyDescent="0.3">
      <c r="A9" s="3" t="s">
        <v>301</v>
      </c>
      <c r="B9" s="3" t="s">
        <v>301</v>
      </c>
      <c r="C9" s="77">
        <v>1000</v>
      </c>
      <c r="D9" s="73">
        <v>0</v>
      </c>
      <c r="E9" s="73">
        <v>0</v>
      </c>
    </row>
    <row r="10" spans="1:5" ht="18.75" x14ac:dyDescent="0.3">
      <c r="A10" s="73" t="s">
        <v>132</v>
      </c>
      <c r="B10" s="74" t="s">
        <v>133</v>
      </c>
      <c r="C10" s="74">
        <v>1</v>
      </c>
      <c r="D10" s="74">
        <v>0</v>
      </c>
      <c r="E10" s="74">
        <v>0</v>
      </c>
    </row>
    <row r="11" spans="1:5" ht="18.75" x14ac:dyDescent="0.3">
      <c r="A11" s="73" t="s">
        <v>138</v>
      </c>
      <c r="B11" s="74" t="s">
        <v>134</v>
      </c>
      <c r="C11" s="74">
        <v>2</v>
      </c>
      <c r="D11" s="74">
        <v>0</v>
      </c>
      <c r="E11" s="74">
        <v>0</v>
      </c>
    </row>
    <row r="12" spans="1:5" ht="18.75" x14ac:dyDescent="0.3">
      <c r="A12" s="73" t="s">
        <v>139</v>
      </c>
      <c r="B12" s="74" t="s">
        <v>135</v>
      </c>
      <c r="C12" s="74">
        <v>3</v>
      </c>
      <c r="D12" s="74">
        <v>0</v>
      </c>
      <c r="E12" s="74">
        <v>0</v>
      </c>
    </row>
    <row r="13" spans="1:5" ht="18.75" x14ac:dyDescent="0.3">
      <c r="A13" s="73" t="s">
        <v>140</v>
      </c>
      <c r="B13" s="74" t="s">
        <v>136</v>
      </c>
      <c r="C13" s="74">
        <v>4</v>
      </c>
      <c r="D13" s="74">
        <v>0</v>
      </c>
      <c r="E13" s="74">
        <v>0</v>
      </c>
    </row>
    <row r="14" spans="1:5" ht="18.75" x14ac:dyDescent="0.3">
      <c r="A14" s="73" t="s">
        <v>141</v>
      </c>
      <c r="B14" s="74" t="s">
        <v>137</v>
      </c>
      <c r="C14" s="74">
        <v>5</v>
      </c>
      <c r="D14" s="74">
        <v>0</v>
      </c>
      <c r="E14" s="74">
        <v>0</v>
      </c>
    </row>
    <row r="15" spans="1:5" ht="18.75" x14ac:dyDescent="0.3">
      <c r="A15" s="73" t="s">
        <v>142</v>
      </c>
      <c r="B15" s="74" t="s">
        <v>145</v>
      </c>
      <c r="C15" s="74">
        <v>10</v>
      </c>
      <c r="D15" s="74">
        <v>0</v>
      </c>
      <c r="E15" s="74">
        <v>0</v>
      </c>
    </row>
    <row r="16" spans="1:5" ht="18.75" x14ac:dyDescent="0.3">
      <c r="A16" s="73" t="s">
        <v>143</v>
      </c>
      <c r="B16" s="74" t="s">
        <v>146</v>
      </c>
      <c r="C16" s="74">
        <v>15</v>
      </c>
      <c r="D16" s="74">
        <v>0</v>
      </c>
      <c r="E16" s="74">
        <v>0</v>
      </c>
    </row>
    <row r="17" spans="1:5" ht="18.75" x14ac:dyDescent="0.3">
      <c r="A17" s="73" t="s">
        <v>144</v>
      </c>
      <c r="B17" s="74" t="s">
        <v>147</v>
      </c>
      <c r="C17" s="74">
        <v>20</v>
      </c>
      <c r="D17" s="74">
        <v>0</v>
      </c>
      <c r="E17" s="74">
        <v>0</v>
      </c>
    </row>
    <row r="18" spans="1:5" ht="18.75" x14ac:dyDescent="0.3">
      <c r="A18" s="73"/>
      <c r="B18" s="74"/>
      <c r="C18" s="74"/>
      <c r="D18" s="74"/>
      <c r="E18" s="74"/>
    </row>
    <row r="19" spans="1:5" ht="18.75" x14ac:dyDescent="0.3">
      <c r="A19" s="73" t="s">
        <v>306</v>
      </c>
      <c r="B19" s="74" t="s">
        <v>315</v>
      </c>
      <c r="C19" s="74">
        <v>0</v>
      </c>
      <c r="D19" s="74">
        <v>0</v>
      </c>
      <c r="E19" s="74">
        <v>0</v>
      </c>
    </row>
    <row r="20" spans="1:5" ht="18.75" x14ac:dyDescent="0.3">
      <c r="A20" s="73" t="s">
        <v>19</v>
      </c>
      <c r="B20" s="73">
        <v>144481</v>
      </c>
      <c r="C20" s="73">
        <v>1.0029999999999999</v>
      </c>
      <c r="D20" s="73">
        <v>3.0000000000000001E-3</v>
      </c>
      <c r="E20" s="3" t="s">
        <v>20</v>
      </c>
    </row>
    <row r="21" spans="1:5" ht="18.75" x14ac:dyDescent="0.3">
      <c r="A21" s="73" t="s">
        <v>19</v>
      </c>
      <c r="B21" s="73">
        <v>144482</v>
      </c>
      <c r="C21" s="73">
        <v>1.0109999999999999</v>
      </c>
      <c r="D21" s="73">
        <v>3.0000000000000001E-3</v>
      </c>
      <c r="E21" s="3" t="s">
        <v>20</v>
      </c>
    </row>
    <row r="22" spans="1:5" ht="18.75" x14ac:dyDescent="0.3">
      <c r="A22" s="73" t="s">
        <v>19</v>
      </c>
      <c r="B22" s="73">
        <v>144483</v>
      </c>
      <c r="C22" s="73">
        <v>1.01</v>
      </c>
      <c r="D22" s="73">
        <v>3.0000000000000001E-3</v>
      </c>
      <c r="E22" s="3" t="s">
        <v>20</v>
      </c>
    </row>
    <row r="23" spans="1:5" ht="18.75" x14ac:dyDescent="0.3">
      <c r="A23" s="73" t="s">
        <v>19</v>
      </c>
      <c r="B23" s="73">
        <v>144484</v>
      </c>
      <c r="C23" s="73">
        <v>1.0049999999999999</v>
      </c>
      <c r="D23" s="73">
        <v>3.0000000000000001E-3</v>
      </c>
      <c r="E23" s="3" t="s">
        <v>20</v>
      </c>
    </row>
    <row r="24" spans="1:5" ht="18.75" x14ac:dyDescent="0.3">
      <c r="A24" s="73" t="s">
        <v>132</v>
      </c>
      <c r="B24" s="74" t="s">
        <v>162</v>
      </c>
      <c r="C24" s="74">
        <v>1.004</v>
      </c>
      <c r="D24" s="74">
        <v>8.0000000000000002E-3</v>
      </c>
      <c r="E24" s="75">
        <v>44559</v>
      </c>
    </row>
    <row r="25" spans="1:5" ht="18.75" x14ac:dyDescent="0.3">
      <c r="A25" s="73" t="s">
        <v>132</v>
      </c>
      <c r="B25" s="74" t="s">
        <v>163</v>
      </c>
      <c r="C25" s="74">
        <v>1.0089999999999999</v>
      </c>
      <c r="D25" s="74">
        <v>8.0000000000000002E-3</v>
      </c>
      <c r="E25" s="75">
        <v>44559</v>
      </c>
    </row>
    <row r="26" spans="1:5" ht="18.75" x14ac:dyDescent="0.3">
      <c r="A26" s="73" t="s">
        <v>132</v>
      </c>
      <c r="B26" s="74" t="s">
        <v>164</v>
      </c>
      <c r="C26" s="74">
        <v>1.012</v>
      </c>
      <c r="D26" s="74">
        <v>8.0000000000000002E-3</v>
      </c>
      <c r="E26" s="75">
        <v>44560</v>
      </c>
    </row>
    <row r="27" spans="1:5" ht="18.75" x14ac:dyDescent="0.3">
      <c r="A27" s="73" t="s">
        <v>132</v>
      </c>
      <c r="B27" s="74" t="s">
        <v>165</v>
      </c>
      <c r="C27" s="74">
        <v>1.006</v>
      </c>
      <c r="D27" s="74">
        <v>8.0000000000000002E-3</v>
      </c>
      <c r="E27" s="75">
        <v>44560</v>
      </c>
    </row>
    <row r="28" spans="1:5" ht="18.75" x14ac:dyDescent="0.3">
      <c r="A28" s="73" t="s">
        <v>132</v>
      </c>
      <c r="B28" s="74" t="s">
        <v>166</v>
      </c>
      <c r="C28" s="74">
        <v>0.999</v>
      </c>
      <c r="D28" s="74">
        <v>8.0000000000000002E-3</v>
      </c>
      <c r="E28" s="75">
        <v>44560</v>
      </c>
    </row>
    <row r="29" spans="1:5" ht="18.75" x14ac:dyDescent="0.3">
      <c r="A29" s="73" t="s">
        <v>132</v>
      </c>
      <c r="B29" s="74" t="s">
        <v>167</v>
      </c>
      <c r="C29" s="74">
        <v>1.0129999999999999</v>
      </c>
      <c r="D29" s="74">
        <v>8.0000000000000002E-3</v>
      </c>
      <c r="E29" s="75">
        <v>44560</v>
      </c>
    </row>
    <row r="30" spans="1:5" ht="18.75" x14ac:dyDescent="0.3">
      <c r="A30" s="73" t="s">
        <v>132</v>
      </c>
      <c r="B30" s="74" t="s">
        <v>168</v>
      </c>
      <c r="C30" s="74">
        <v>1.0149999999999999</v>
      </c>
      <c r="D30" s="74">
        <v>8.0000000000000002E-3</v>
      </c>
      <c r="E30" s="75">
        <v>44560</v>
      </c>
    </row>
    <row r="31" spans="1:5" ht="18.75" x14ac:dyDescent="0.3">
      <c r="A31" s="73" t="s">
        <v>132</v>
      </c>
      <c r="B31" s="74" t="s">
        <v>169</v>
      </c>
      <c r="C31" s="74">
        <v>1.014</v>
      </c>
      <c r="D31" s="74">
        <v>8.0000000000000002E-3</v>
      </c>
      <c r="E31" s="75">
        <v>44560</v>
      </c>
    </row>
    <row r="32" spans="1:5" ht="18.75" x14ac:dyDescent="0.3">
      <c r="A32" s="73" t="s">
        <v>19</v>
      </c>
      <c r="B32" s="74" t="s">
        <v>349</v>
      </c>
      <c r="C32" s="74">
        <v>1.0109999999999999</v>
      </c>
      <c r="D32" s="74">
        <v>8.0000000000000002E-3</v>
      </c>
      <c r="E32" s="75">
        <v>44560</v>
      </c>
    </row>
    <row r="33" spans="1:5" ht="18.75" x14ac:dyDescent="0.3">
      <c r="A33" s="73" t="s">
        <v>19</v>
      </c>
      <c r="B33" s="74" t="s">
        <v>350</v>
      </c>
      <c r="C33" s="74">
        <v>0.998</v>
      </c>
      <c r="D33" s="74">
        <v>8.0000000000000002E-3</v>
      </c>
      <c r="E33" s="75">
        <v>44560</v>
      </c>
    </row>
    <row r="34" spans="1:5" ht="18.75" x14ac:dyDescent="0.3">
      <c r="A34" s="73" t="s">
        <v>19</v>
      </c>
      <c r="B34" s="74" t="s">
        <v>351</v>
      </c>
      <c r="C34" s="74">
        <v>1.0029999999999999</v>
      </c>
      <c r="D34" s="74">
        <v>8.0000000000000002E-3</v>
      </c>
      <c r="E34" s="75">
        <v>44560</v>
      </c>
    </row>
    <row r="35" spans="1:5" ht="18.75" x14ac:dyDescent="0.3">
      <c r="A35" s="73" t="s">
        <v>19</v>
      </c>
      <c r="B35" s="74" t="s">
        <v>352</v>
      </c>
      <c r="C35" s="74">
        <v>1.0109999999999999</v>
      </c>
      <c r="D35" s="74">
        <v>8.0000000000000002E-3</v>
      </c>
      <c r="E35" s="75">
        <v>44560</v>
      </c>
    </row>
    <row r="36" spans="1:5" ht="18.75" x14ac:dyDescent="0.3">
      <c r="A36" s="73"/>
      <c r="B36" s="74"/>
      <c r="C36" s="74"/>
      <c r="D36" s="74"/>
      <c r="E36" s="75"/>
    </row>
    <row r="37" spans="1:5" ht="18.75" x14ac:dyDescent="0.3">
      <c r="A37" s="73" t="s">
        <v>307</v>
      </c>
      <c r="B37" s="74" t="s">
        <v>316</v>
      </c>
      <c r="C37" s="74">
        <v>0</v>
      </c>
      <c r="D37" s="74">
        <v>0</v>
      </c>
      <c r="E37" s="74">
        <v>0</v>
      </c>
    </row>
    <row r="38" spans="1:5" ht="18.75" x14ac:dyDescent="0.3">
      <c r="A38" s="73" t="s">
        <v>82</v>
      </c>
      <c r="B38" s="73">
        <v>144485</v>
      </c>
      <c r="C38" s="73">
        <v>2.0110000000000001</v>
      </c>
      <c r="D38" s="73">
        <v>3.0000000000000001E-3</v>
      </c>
      <c r="E38" s="3" t="s">
        <v>20</v>
      </c>
    </row>
    <row r="39" spans="1:5" ht="18.75" x14ac:dyDescent="0.3">
      <c r="A39" s="73" t="s">
        <v>82</v>
      </c>
      <c r="B39" s="73">
        <v>144486</v>
      </c>
      <c r="C39" s="73">
        <v>2.016</v>
      </c>
      <c r="D39" s="73">
        <v>3.0000000000000001E-3</v>
      </c>
      <c r="E39" s="3" t="s">
        <v>20</v>
      </c>
    </row>
    <row r="40" spans="1:5" ht="18.75" x14ac:dyDescent="0.3">
      <c r="A40" s="73" t="s">
        <v>82</v>
      </c>
      <c r="B40" s="73">
        <v>144487</v>
      </c>
      <c r="C40" s="73">
        <v>2.008</v>
      </c>
      <c r="D40" s="73">
        <v>3.0000000000000001E-3</v>
      </c>
      <c r="E40" s="3" t="s">
        <v>20</v>
      </c>
    </row>
    <row r="41" spans="1:5" ht="18.75" x14ac:dyDescent="0.3">
      <c r="A41" s="73" t="s">
        <v>82</v>
      </c>
      <c r="B41" s="73">
        <v>144488</v>
      </c>
      <c r="C41" s="73">
        <v>2.016</v>
      </c>
      <c r="D41" s="73">
        <v>3.0000000000000001E-3</v>
      </c>
      <c r="E41" s="3" t="s">
        <v>20</v>
      </c>
    </row>
    <row r="42" spans="1:5" ht="18.75" x14ac:dyDescent="0.3">
      <c r="A42" s="73" t="s">
        <v>82</v>
      </c>
      <c r="B42" s="73">
        <v>144489</v>
      </c>
      <c r="C42" s="73">
        <v>2.024</v>
      </c>
      <c r="D42" s="73">
        <v>3.0000000000000001E-3</v>
      </c>
      <c r="E42" s="3" t="s">
        <v>20</v>
      </c>
    </row>
    <row r="43" spans="1:5" ht="18.75" x14ac:dyDescent="0.3">
      <c r="A43" s="73" t="s">
        <v>82</v>
      </c>
      <c r="B43" s="73">
        <v>144490</v>
      </c>
      <c r="C43" s="73">
        <v>2.0190000000000001</v>
      </c>
      <c r="D43" s="73">
        <v>3.0000000000000001E-3</v>
      </c>
      <c r="E43" s="3" t="s">
        <v>20</v>
      </c>
    </row>
    <row r="44" spans="1:5" ht="18.75" x14ac:dyDescent="0.3">
      <c r="A44" s="73" t="s">
        <v>82</v>
      </c>
      <c r="B44" s="73">
        <v>144491</v>
      </c>
      <c r="C44" s="73">
        <v>2.0190000000000001</v>
      </c>
      <c r="D44" s="73">
        <v>3.0000000000000001E-3</v>
      </c>
      <c r="E44" s="3" t="s">
        <v>20</v>
      </c>
    </row>
    <row r="45" spans="1:5" ht="18.75" x14ac:dyDescent="0.3">
      <c r="A45" s="73" t="s">
        <v>82</v>
      </c>
      <c r="B45" s="73">
        <v>144492</v>
      </c>
      <c r="C45" s="73">
        <v>2.0310000000000001</v>
      </c>
      <c r="D45" s="73">
        <v>3.0000000000000001E-3</v>
      </c>
      <c r="E45" s="3" t="s">
        <v>20</v>
      </c>
    </row>
    <row r="46" spans="1:5" ht="18.75" x14ac:dyDescent="0.3">
      <c r="A46" s="73" t="s">
        <v>82</v>
      </c>
      <c r="B46" s="73">
        <v>144493</v>
      </c>
      <c r="C46" s="73">
        <v>2.0139999999999998</v>
      </c>
      <c r="D46" s="73">
        <v>3.0000000000000001E-3</v>
      </c>
      <c r="E46" s="3" t="s">
        <v>20</v>
      </c>
    </row>
    <row r="47" spans="1:5" ht="18.75" x14ac:dyDescent="0.3">
      <c r="A47" s="73" t="s">
        <v>82</v>
      </c>
      <c r="B47" s="73">
        <v>144494</v>
      </c>
      <c r="C47" s="73">
        <v>2.0129999999999999</v>
      </c>
      <c r="D47" s="73">
        <v>3.0000000000000001E-3</v>
      </c>
      <c r="E47" s="3" t="s">
        <v>20</v>
      </c>
    </row>
    <row r="48" spans="1:5" ht="18.75" x14ac:dyDescent="0.3">
      <c r="A48" s="73" t="s">
        <v>82</v>
      </c>
      <c r="B48" s="74" t="s">
        <v>353</v>
      </c>
      <c r="C48" s="74">
        <v>1.9970000000000001</v>
      </c>
      <c r="D48" s="74">
        <v>8.0000000000000002E-3</v>
      </c>
      <c r="E48" s="75">
        <v>44560</v>
      </c>
    </row>
    <row r="49" spans="1:5" ht="18.75" x14ac:dyDescent="0.3">
      <c r="A49" s="73" t="s">
        <v>82</v>
      </c>
      <c r="B49" s="74" t="s">
        <v>354</v>
      </c>
      <c r="C49" s="74">
        <v>1.976</v>
      </c>
      <c r="D49" s="74">
        <v>8.0000000000000002E-3</v>
      </c>
      <c r="E49" s="75">
        <v>44560</v>
      </c>
    </row>
    <row r="50" spans="1:5" ht="18.75" x14ac:dyDescent="0.3">
      <c r="A50" s="73" t="s">
        <v>82</v>
      </c>
      <c r="B50" s="74" t="s">
        <v>355</v>
      </c>
      <c r="C50" s="74">
        <v>1.968</v>
      </c>
      <c r="D50" s="74">
        <v>8.0000000000000002E-3</v>
      </c>
      <c r="E50" s="75">
        <v>44560</v>
      </c>
    </row>
    <row r="51" spans="1:5" ht="18.75" x14ac:dyDescent="0.3">
      <c r="A51" s="73" t="s">
        <v>138</v>
      </c>
      <c r="B51" s="74" t="s">
        <v>170</v>
      </c>
      <c r="C51" s="74">
        <v>1.97</v>
      </c>
      <c r="D51" s="74">
        <v>8.0000000000000002E-3</v>
      </c>
      <c r="E51" s="75">
        <v>44560</v>
      </c>
    </row>
    <row r="52" spans="1:5" ht="18.75" x14ac:dyDescent="0.3">
      <c r="A52" s="73" t="s">
        <v>138</v>
      </c>
      <c r="B52" s="74" t="s">
        <v>171</v>
      </c>
      <c r="C52" s="74">
        <v>2.0289999999999999</v>
      </c>
      <c r="D52" s="74">
        <v>8.0000000000000002E-3</v>
      </c>
      <c r="E52" s="75">
        <v>44560</v>
      </c>
    </row>
    <row r="53" spans="1:5" ht="18.75" x14ac:dyDescent="0.3">
      <c r="A53" s="73" t="s">
        <v>138</v>
      </c>
      <c r="B53" s="74" t="s">
        <v>172</v>
      </c>
      <c r="C53" s="74">
        <v>1.97</v>
      </c>
      <c r="D53" s="74">
        <v>8.0000000000000002E-3</v>
      </c>
      <c r="E53" s="75">
        <v>44560</v>
      </c>
    </row>
    <row r="54" spans="1:5" ht="18.75" x14ac:dyDescent="0.3">
      <c r="A54" s="73" t="s">
        <v>138</v>
      </c>
      <c r="B54" s="74" t="s">
        <v>173</v>
      </c>
      <c r="C54" s="74">
        <v>1.99</v>
      </c>
      <c r="D54" s="74">
        <v>8.0000000000000002E-3</v>
      </c>
      <c r="E54" s="75">
        <v>44560</v>
      </c>
    </row>
    <row r="55" spans="1:5" ht="18.75" x14ac:dyDescent="0.3">
      <c r="A55" s="73" t="s">
        <v>138</v>
      </c>
      <c r="B55" s="74" t="s">
        <v>174</v>
      </c>
      <c r="C55" s="74">
        <v>1.9690000000000001</v>
      </c>
      <c r="D55" s="74">
        <v>8.0000000000000002E-3</v>
      </c>
      <c r="E55" s="75">
        <v>44560</v>
      </c>
    </row>
    <row r="56" spans="1:5" ht="18.75" x14ac:dyDescent="0.3">
      <c r="A56" s="73" t="s">
        <v>138</v>
      </c>
      <c r="B56" s="74" t="s">
        <v>175</v>
      </c>
      <c r="C56" s="74">
        <v>1.9750000000000001</v>
      </c>
      <c r="D56" s="74">
        <v>8.0000000000000002E-3</v>
      </c>
      <c r="E56" s="75">
        <v>44560</v>
      </c>
    </row>
    <row r="57" spans="1:5" ht="18.75" x14ac:dyDescent="0.3">
      <c r="A57" s="73" t="s">
        <v>138</v>
      </c>
      <c r="B57" s="74" t="s">
        <v>176</v>
      </c>
      <c r="C57" s="74">
        <v>2.0089999999999999</v>
      </c>
      <c r="D57" s="74">
        <v>8.0000000000000002E-3</v>
      </c>
      <c r="E57" s="75">
        <v>44560</v>
      </c>
    </row>
    <row r="58" spans="1:5" ht="18.75" x14ac:dyDescent="0.3">
      <c r="A58" s="73" t="s">
        <v>138</v>
      </c>
      <c r="B58" s="74" t="s">
        <v>177</v>
      </c>
      <c r="C58" s="74">
        <v>1.986</v>
      </c>
      <c r="D58" s="74">
        <v>8.0000000000000002E-3</v>
      </c>
      <c r="E58" s="75">
        <v>44563</v>
      </c>
    </row>
    <row r="59" spans="1:5" ht="18.75" x14ac:dyDescent="0.3">
      <c r="A59" s="73" t="s">
        <v>138</v>
      </c>
      <c r="B59" s="74" t="s">
        <v>178</v>
      </c>
      <c r="C59" s="74">
        <v>2.0099999999999998</v>
      </c>
      <c r="D59" s="74">
        <v>8.0000000000000002E-3</v>
      </c>
      <c r="E59" s="75">
        <v>44563</v>
      </c>
    </row>
    <row r="60" spans="1:5" ht="18.75" x14ac:dyDescent="0.3">
      <c r="A60" s="73" t="s">
        <v>138</v>
      </c>
      <c r="B60" s="73">
        <v>153</v>
      </c>
      <c r="C60" s="73">
        <v>1.9970000000000001</v>
      </c>
      <c r="D60" s="73">
        <v>2E-3</v>
      </c>
      <c r="E60" s="75">
        <v>44832</v>
      </c>
    </row>
    <row r="61" spans="1:5" ht="18.75" x14ac:dyDescent="0.3">
      <c r="A61" s="73" t="s">
        <v>138</v>
      </c>
      <c r="B61" s="73">
        <v>154</v>
      </c>
      <c r="C61" s="73">
        <v>1.9990000000000001</v>
      </c>
      <c r="D61" s="73">
        <v>2E-3</v>
      </c>
      <c r="E61" s="75">
        <v>44832</v>
      </c>
    </row>
    <row r="62" spans="1:5" ht="18.75" x14ac:dyDescent="0.3">
      <c r="A62" s="73" t="s">
        <v>138</v>
      </c>
      <c r="B62" s="73">
        <v>155</v>
      </c>
      <c r="C62" s="73">
        <v>1.996</v>
      </c>
      <c r="D62" s="73">
        <v>2E-3</v>
      </c>
      <c r="E62" s="75">
        <v>44832</v>
      </c>
    </row>
    <row r="63" spans="1:5" ht="18.75" x14ac:dyDescent="0.3">
      <c r="A63" s="73" t="s">
        <v>138</v>
      </c>
      <c r="B63" s="73">
        <v>156</v>
      </c>
      <c r="C63" s="73">
        <v>1.994</v>
      </c>
      <c r="D63" s="73">
        <v>2E-3</v>
      </c>
      <c r="E63" s="75">
        <v>44832</v>
      </c>
    </row>
    <row r="64" spans="1:5" ht="18.75" x14ac:dyDescent="0.3">
      <c r="A64" s="73" t="s">
        <v>138</v>
      </c>
      <c r="B64" s="73">
        <v>157</v>
      </c>
      <c r="C64" s="73">
        <v>1.9990000000000001</v>
      </c>
      <c r="D64" s="73">
        <v>2E-3</v>
      </c>
      <c r="E64" s="75">
        <v>44832</v>
      </c>
    </row>
    <row r="65" spans="1:5" ht="18.75" x14ac:dyDescent="0.3">
      <c r="A65" s="73" t="s">
        <v>138</v>
      </c>
      <c r="B65" s="73">
        <v>158</v>
      </c>
      <c r="C65" s="73">
        <v>1.9970000000000001</v>
      </c>
      <c r="D65" s="73">
        <v>2E-3</v>
      </c>
      <c r="E65" s="75">
        <v>44832</v>
      </c>
    </row>
    <row r="66" spans="1:5" ht="18.75" x14ac:dyDescent="0.3">
      <c r="A66" s="73" t="s">
        <v>138</v>
      </c>
      <c r="B66" s="73">
        <v>160</v>
      </c>
      <c r="C66" s="73">
        <v>1.9970000000000001</v>
      </c>
      <c r="D66" s="73">
        <v>2E-3</v>
      </c>
      <c r="E66" s="75">
        <v>44832</v>
      </c>
    </row>
    <row r="67" spans="1:5" ht="18.75" x14ac:dyDescent="0.3">
      <c r="A67" s="73" t="s">
        <v>138</v>
      </c>
      <c r="B67" s="73">
        <v>161</v>
      </c>
      <c r="C67" s="73">
        <v>1.9950000000000001</v>
      </c>
      <c r="D67" s="73">
        <v>2E-3</v>
      </c>
      <c r="E67" s="75">
        <v>44832</v>
      </c>
    </row>
    <row r="68" spans="1:5" ht="18.75" x14ac:dyDescent="0.3">
      <c r="A68" s="73" t="s">
        <v>138</v>
      </c>
      <c r="B68" s="73">
        <v>162</v>
      </c>
      <c r="C68" s="73">
        <v>2.0030000000000001</v>
      </c>
      <c r="D68" s="73">
        <v>2E-3</v>
      </c>
      <c r="E68" s="75">
        <v>44832</v>
      </c>
    </row>
    <row r="69" spans="1:5" ht="18.75" x14ac:dyDescent="0.3">
      <c r="A69" s="73" t="s">
        <v>138</v>
      </c>
      <c r="B69" s="73">
        <v>163</v>
      </c>
      <c r="C69" s="73">
        <v>2.0030000000000001</v>
      </c>
      <c r="D69" s="73">
        <v>2E-3</v>
      </c>
      <c r="E69" s="75">
        <v>44832</v>
      </c>
    </row>
    <row r="70" spans="1:5" ht="18.75" x14ac:dyDescent="0.3">
      <c r="A70" s="73" t="s">
        <v>138</v>
      </c>
      <c r="B70" s="73">
        <v>166</v>
      </c>
      <c r="C70" s="73">
        <v>1.9950000000000001</v>
      </c>
      <c r="D70" s="73">
        <v>2E-3</v>
      </c>
      <c r="E70" s="75">
        <v>44832</v>
      </c>
    </row>
    <row r="71" spans="1:5" ht="18.75" x14ac:dyDescent="0.3">
      <c r="A71" s="73" t="s">
        <v>138</v>
      </c>
      <c r="B71" s="73">
        <v>170</v>
      </c>
      <c r="C71" s="73">
        <v>2.0085000000000002</v>
      </c>
      <c r="D71" s="73">
        <v>0.01</v>
      </c>
      <c r="E71" s="75">
        <v>44870</v>
      </c>
    </row>
    <row r="72" spans="1:5" ht="18.75" x14ac:dyDescent="0.3">
      <c r="A72" s="73" t="s">
        <v>138</v>
      </c>
      <c r="B72" s="73">
        <v>171</v>
      </c>
      <c r="C72" s="73">
        <v>2.0026999999999999</v>
      </c>
      <c r="D72" s="73">
        <v>4.7000000000000002E-3</v>
      </c>
      <c r="E72" s="75">
        <v>44870</v>
      </c>
    </row>
    <row r="73" spans="1:5" ht="18.75" x14ac:dyDescent="0.3">
      <c r="A73" s="73" t="s">
        <v>138</v>
      </c>
      <c r="B73" s="73">
        <v>172</v>
      </c>
      <c r="C73" s="73">
        <v>1.9834000000000001</v>
      </c>
      <c r="D73" s="73">
        <v>4.5999999999999999E-3</v>
      </c>
      <c r="E73" s="75">
        <v>44870</v>
      </c>
    </row>
    <row r="74" spans="1:5" ht="18.75" x14ac:dyDescent="0.3">
      <c r="A74" s="73" t="s">
        <v>138</v>
      </c>
      <c r="B74" s="73">
        <v>173</v>
      </c>
      <c r="C74" s="73">
        <v>2.0013999999999998</v>
      </c>
      <c r="D74" s="73">
        <v>9.4999999999999998E-3</v>
      </c>
      <c r="E74" s="75">
        <v>44870</v>
      </c>
    </row>
    <row r="75" spans="1:5" ht="18.75" x14ac:dyDescent="0.3">
      <c r="A75" s="73" t="s">
        <v>138</v>
      </c>
      <c r="B75" s="73">
        <v>174</v>
      </c>
      <c r="C75" s="73">
        <v>1.9984999999999999</v>
      </c>
      <c r="D75" s="73">
        <v>4.3E-3</v>
      </c>
      <c r="E75" s="75">
        <v>44870</v>
      </c>
    </row>
    <row r="76" spans="1:5" ht="18.75" x14ac:dyDescent="0.3">
      <c r="A76" s="73" t="s">
        <v>138</v>
      </c>
      <c r="B76" s="73">
        <v>175</v>
      </c>
      <c r="C76" s="73">
        <v>2.0064000000000002</v>
      </c>
      <c r="D76" s="73">
        <v>1.4E-3</v>
      </c>
      <c r="E76" s="75">
        <v>44870</v>
      </c>
    </row>
    <row r="77" spans="1:5" ht="18.75" x14ac:dyDescent="0.3">
      <c r="A77" s="73" t="s">
        <v>138</v>
      </c>
      <c r="B77" s="73">
        <v>176</v>
      </c>
      <c r="C77" s="73">
        <v>2.0137</v>
      </c>
      <c r="D77" s="73">
        <v>2.3E-3</v>
      </c>
      <c r="E77" s="75">
        <v>44870</v>
      </c>
    </row>
    <row r="78" spans="1:5" ht="18.75" x14ac:dyDescent="0.3">
      <c r="A78" s="73" t="s">
        <v>138</v>
      </c>
      <c r="B78" s="73">
        <v>177</v>
      </c>
      <c r="C78" s="73">
        <v>2.0026999999999999</v>
      </c>
      <c r="D78" s="73">
        <v>2.7000000000000001E-3</v>
      </c>
      <c r="E78" s="75">
        <v>44870</v>
      </c>
    </row>
    <row r="79" spans="1:5" ht="18.75" x14ac:dyDescent="0.3">
      <c r="A79" s="73" t="s">
        <v>138</v>
      </c>
      <c r="B79" s="73">
        <v>178</v>
      </c>
      <c r="C79" s="73">
        <v>1.9932000000000001</v>
      </c>
      <c r="D79" s="73">
        <v>1E-3</v>
      </c>
      <c r="E79" s="75">
        <v>44870</v>
      </c>
    </row>
    <row r="80" spans="1:5" ht="18.75" x14ac:dyDescent="0.3">
      <c r="A80" s="73"/>
      <c r="B80" s="74"/>
      <c r="C80" s="74"/>
      <c r="D80" s="74"/>
      <c r="E80" s="75"/>
    </row>
    <row r="81" spans="1:5" ht="18.75" x14ac:dyDescent="0.3">
      <c r="A81" s="73" t="s">
        <v>308</v>
      </c>
      <c r="B81" s="74" t="s">
        <v>317</v>
      </c>
      <c r="C81" s="74">
        <v>0</v>
      </c>
      <c r="D81" s="74">
        <v>0</v>
      </c>
      <c r="E81" s="74">
        <v>0</v>
      </c>
    </row>
    <row r="82" spans="1:5" ht="18.75" x14ac:dyDescent="0.3">
      <c r="A82" s="73" t="s">
        <v>83</v>
      </c>
      <c r="B82" s="73">
        <v>144495</v>
      </c>
      <c r="C82" s="73">
        <v>3.012</v>
      </c>
      <c r="D82" s="73">
        <v>3.0000000000000001E-3</v>
      </c>
      <c r="E82" s="3" t="s">
        <v>20</v>
      </c>
    </row>
    <row r="83" spans="1:5" ht="18.75" x14ac:dyDescent="0.3">
      <c r="A83" s="73" t="s">
        <v>83</v>
      </c>
      <c r="B83" s="73">
        <v>144496</v>
      </c>
      <c r="C83" s="73">
        <v>3.008</v>
      </c>
      <c r="D83" s="73">
        <v>3.0000000000000001E-3</v>
      </c>
      <c r="E83" s="3" t="s">
        <v>20</v>
      </c>
    </row>
    <row r="84" spans="1:5" ht="18.75" x14ac:dyDescent="0.3">
      <c r="A84" s="73" t="s">
        <v>139</v>
      </c>
      <c r="B84" s="74" t="s">
        <v>179</v>
      </c>
      <c r="C84" s="74">
        <v>2.9889999999999999</v>
      </c>
      <c r="D84" s="74">
        <v>8.0000000000000002E-3</v>
      </c>
      <c r="E84" s="75">
        <v>44563</v>
      </c>
    </row>
    <row r="85" spans="1:5" ht="18.75" x14ac:dyDescent="0.3">
      <c r="A85" s="73" t="s">
        <v>139</v>
      </c>
      <c r="B85" s="74" t="s">
        <v>180</v>
      </c>
      <c r="C85" s="74">
        <v>2.9969999999999999</v>
      </c>
      <c r="D85" s="74">
        <v>8.0000000000000002E-3</v>
      </c>
      <c r="E85" s="75">
        <v>44563</v>
      </c>
    </row>
    <row r="86" spans="1:5" ht="18.75" x14ac:dyDescent="0.3">
      <c r="A86" s="73" t="s">
        <v>139</v>
      </c>
      <c r="B86" s="74" t="s">
        <v>181</v>
      </c>
      <c r="C86" s="74">
        <v>2.996</v>
      </c>
      <c r="D86" s="74">
        <v>8.0000000000000002E-3</v>
      </c>
      <c r="E86" s="75">
        <v>44563</v>
      </c>
    </row>
    <row r="87" spans="1:5" ht="18.75" x14ac:dyDescent="0.3">
      <c r="A87" s="73" t="s">
        <v>139</v>
      </c>
      <c r="B87" s="74" t="s">
        <v>182</v>
      </c>
      <c r="C87" s="74">
        <v>2.9990000000000001</v>
      </c>
      <c r="D87" s="74">
        <v>8.0000000000000002E-3</v>
      </c>
      <c r="E87" s="75">
        <v>44563</v>
      </c>
    </row>
    <row r="88" spans="1:5" ht="18.75" x14ac:dyDescent="0.3">
      <c r="A88" s="73" t="s">
        <v>139</v>
      </c>
      <c r="B88" s="74" t="s">
        <v>183</v>
      </c>
      <c r="C88" s="74">
        <v>2.9849999999999999</v>
      </c>
      <c r="D88" s="74">
        <v>8.0000000000000002E-3</v>
      </c>
      <c r="E88" s="75">
        <v>44563</v>
      </c>
    </row>
    <row r="89" spans="1:5" ht="18.75" x14ac:dyDescent="0.3">
      <c r="A89" s="73" t="s">
        <v>139</v>
      </c>
      <c r="B89" s="74" t="s">
        <v>184</v>
      </c>
      <c r="C89" s="74">
        <v>3.0049999999999999</v>
      </c>
      <c r="D89" s="74">
        <v>8.0000000000000002E-3</v>
      </c>
      <c r="E89" s="75">
        <v>44563</v>
      </c>
    </row>
    <row r="90" spans="1:5" ht="18.75" x14ac:dyDescent="0.3">
      <c r="A90" s="73"/>
      <c r="B90" s="74"/>
      <c r="C90" s="74"/>
      <c r="D90" s="74"/>
      <c r="E90" s="75"/>
    </row>
    <row r="91" spans="1:5" ht="18.75" x14ac:dyDescent="0.3">
      <c r="A91" s="73" t="s">
        <v>309</v>
      </c>
      <c r="B91" s="74" t="s">
        <v>318</v>
      </c>
      <c r="C91" s="74">
        <v>0</v>
      </c>
      <c r="D91" s="74">
        <v>0</v>
      </c>
      <c r="E91" s="74">
        <v>0</v>
      </c>
    </row>
    <row r="92" spans="1:5" ht="18.75" x14ac:dyDescent="0.3">
      <c r="A92" s="73" t="s">
        <v>84</v>
      </c>
      <c r="B92" s="73">
        <v>144497</v>
      </c>
      <c r="C92" s="73">
        <v>4.0010000000000003</v>
      </c>
      <c r="D92" s="73">
        <v>4.0000000000000001E-3</v>
      </c>
      <c r="E92" s="3" t="s">
        <v>20</v>
      </c>
    </row>
    <row r="93" spans="1:5" ht="18.75" x14ac:dyDescent="0.3">
      <c r="A93" s="73" t="s">
        <v>84</v>
      </c>
      <c r="B93" s="73">
        <v>144498</v>
      </c>
      <c r="C93" s="73">
        <v>4.0060000000000002</v>
      </c>
      <c r="D93" s="73">
        <v>5.0000000000000001E-3</v>
      </c>
      <c r="E93" s="3" t="s">
        <v>20</v>
      </c>
    </row>
    <row r="94" spans="1:5" ht="18.75" x14ac:dyDescent="0.3">
      <c r="A94" s="73" t="s">
        <v>140</v>
      </c>
      <c r="B94" s="74" t="s">
        <v>239</v>
      </c>
      <c r="C94" s="74">
        <v>4.008</v>
      </c>
      <c r="D94" s="74">
        <v>8.0000000000000002E-3</v>
      </c>
      <c r="E94" s="75">
        <v>44565</v>
      </c>
    </row>
    <row r="95" spans="1:5" ht="18.75" x14ac:dyDescent="0.3">
      <c r="A95" s="73" t="s">
        <v>140</v>
      </c>
      <c r="B95" s="74" t="s">
        <v>240</v>
      </c>
      <c r="C95" s="74">
        <v>4.0069999999999997</v>
      </c>
      <c r="D95" s="74">
        <v>8.0000000000000002E-3</v>
      </c>
      <c r="E95" s="75">
        <v>44565</v>
      </c>
    </row>
    <row r="96" spans="1:5" ht="18.75" x14ac:dyDescent="0.3">
      <c r="A96" s="73" t="s">
        <v>140</v>
      </c>
      <c r="B96" s="74" t="s">
        <v>241</v>
      </c>
      <c r="C96" s="74">
        <v>4.0140000000000002</v>
      </c>
      <c r="D96" s="74">
        <v>8.0000000000000002E-3</v>
      </c>
      <c r="E96" s="75">
        <v>44565</v>
      </c>
    </row>
    <row r="97" spans="1:5" ht="18.75" x14ac:dyDescent="0.3">
      <c r="A97" s="73" t="s">
        <v>140</v>
      </c>
      <c r="B97" s="74" t="s">
        <v>242</v>
      </c>
      <c r="C97" s="74">
        <v>4.0060000000000002</v>
      </c>
      <c r="D97" s="74">
        <v>8.0000000000000002E-3</v>
      </c>
      <c r="E97" s="75">
        <v>44565</v>
      </c>
    </row>
    <row r="98" spans="1:5" ht="18.75" x14ac:dyDescent="0.3">
      <c r="A98" s="73" t="s">
        <v>140</v>
      </c>
      <c r="B98" s="74" t="s">
        <v>243</v>
      </c>
      <c r="C98" s="74">
        <v>4.05</v>
      </c>
      <c r="D98" s="74">
        <v>8.0000000000000002E-3</v>
      </c>
      <c r="E98" s="75">
        <v>44565</v>
      </c>
    </row>
    <row r="99" spans="1:5" ht="18.75" x14ac:dyDescent="0.3">
      <c r="A99" s="73" t="s">
        <v>140</v>
      </c>
      <c r="B99" s="74" t="s">
        <v>244</v>
      </c>
      <c r="C99" s="74">
        <v>4.0439999999999996</v>
      </c>
      <c r="D99" s="74">
        <v>8.0000000000000002E-3</v>
      </c>
      <c r="E99" s="75">
        <v>44565</v>
      </c>
    </row>
    <row r="100" spans="1:5" ht="18.75" x14ac:dyDescent="0.3">
      <c r="A100" s="73"/>
      <c r="B100" s="74"/>
      <c r="C100" s="74"/>
      <c r="D100" s="74"/>
      <c r="E100" s="75"/>
    </row>
    <row r="101" spans="1:5" ht="18.75" x14ac:dyDescent="0.3">
      <c r="A101" s="73" t="s">
        <v>310</v>
      </c>
      <c r="B101" s="74" t="s">
        <v>319</v>
      </c>
      <c r="C101" s="74">
        <v>0</v>
      </c>
      <c r="D101" s="74">
        <v>0</v>
      </c>
      <c r="E101" s="74">
        <v>0</v>
      </c>
    </row>
    <row r="102" spans="1:5" ht="18.75" x14ac:dyDescent="0.3">
      <c r="A102" s="73" t="s">
        <v>85</v>
      </c>
      <c r="B102" s="73">
        <v>144499</v>
      </c>
      <c r="C102" s="73">
        <v>4.9880000000000004</v>
      </c>
      <c r="D102" s="73">
        <v>4.0000000000000001E-3</v>
      </c>
      <c r="E102" s="3" t="s">
        <v>20</v>
      </c>
    </row>
    <row r="103" spans="1:5" ht="18.75" x14ac:dyDescent="0.3">
      <c r="A103" s="73" t="s">
        <v>85</v>
      </c>
      <c r="B103" s="73">
        <v>144500</v>
      </c>
      <c r="C103" s="73">
        <v>5.0129999999999999</v>
      </c>
      <c r="D103" s="73">
        <v>4.0000000000000001E-3</v>
      </c>
      <c r="E103" s="3" t="s">
        <v>20</v>
      </c>
    </row>
    <row r="104" spans="1:5" ht="18.75" x14ac:dyDescent="0.3">
      <c r="A104" s="73" t="s">
        <v>85</v>
      </c>
      <c r="B104" s="73">
        <v>144501</v>
      </c>
      <c r="C104" s="73">
        <v>5.0049999999999999</v>
      </c>
      <c r="D104" s="73">
        <v>4.0000000000000001E-3</v>
      </c>
      <c r="E104" s="3" t="s">
        <v>20</v>
      </c>
    </row>
    <row r="105" spans="1:5" ht="18.75" x14ac:dyDescent="0.3">
      <c r="A105" s="73" t="s">
        <v>85</v>
      </c>
      <c r="B105" s="73">
        <v>144502</v>
      </c>
      <c r="C105" s="73">
        <v>4.9880000000000004</v>
      </c>
      <c r="D105" s="73">
        <v>4.0000000000000001E-3</v>
      </c>
      <c r="E105" s="3" t="s">
        <v>20</v>
      </c>
    </row>
    <row r="106" spans="1:5" ht="18.75" x14ac:dyDescent="0.3">
      <c r="A106" s="73" t="s">
        <v>85</v>
      </c>
      <c r="B106" s="73">
        <v>144503</v>
      </c>
      <c r="C106" s="73">
        <v>4.9630000000000001</v>
      </c>
      <c r="D106" s="73">
        <v>5.0000000000000001E-3</v>
      </c>
      <c r="E106" s="3" t="s">
        <v>20</v>
      </c>
    </row>
    <row r="107" spans="1:5" ht="18.75" x14ac:dyDescent="0.3">
      <c r="A107" s="73" t="s">
        <v>85</v>
      </c>
      <c r="B107" s="73">
        <v>144504</v>
      </c>
      <c r="C107" s="73">
        <v>4.9809999999999999</v>
      </c>
      <c r="D107" s="73">
        <v>4.0000000000000001E-3</v>
      </c>
      <c r="E107" s="3" t="s">
        <v>20</v>
      </c>
    </row>
    <row r="108" spans="1:5" ht="18.75" x14ac:dyDescent="0.3">
      <c r="A108" s="73" t="s">
        <v>85</v>
      </c>
      <c r="B108" s="73">
        <v>144505</v>
      </c>
      <c r="C108" s="73">
        <v>4.9640000000000004</v>
      </c>
      <c r="D108" s="73">
        <v>5.0000000000000001E-3</v>
      </c>
      <c r="E108" s="3" t="s">
        <v>20</v>
      </c>
    </row>
    <row r="109" spans="1:5" ht="18.75" x14ac:dyDescent="0.3">
      <c r="A109" s="73" t="s">
        <v>85</v>
      </c>
      <c r="B109" s="73">
        <v>144506</v>
      </c>
      <c r="C109" s="73">
        <v>4.9770000000000003</v>
      </c>
      <c r="D109" s="73">
        <v>5.0000000000000001E-3</v>
      </c>
      <c r="E109" s="3" t="s">
        <v>20</v>
      </c>
    </row>
    <row r="110" spans="1:5" ht="18.75" x14ac:dyDescent="0.3">
      <c r="A110" s="73" t="s">
        <v>85</v>
      </c>
      <c r="B110" s="73">
        <v>144507</v>
      </c>
      <c r="C110" s="73">
        <v>4.976</v>
      </c>
      <c r="D110" s="73">
        <v>5.0000000000000001E-3</v>
      </c>
      <c r="E110" s="3" t="s">
        <v>20</v>
      </c>
    </row>
    <row r="111" spans="1:5" ht="18.75" x14ac:dyDescent="0.3">
      <c r="A111" s="73" t="s">
        <v>85</v>
      </c>
      <c r="B111" s="73">
        <v>144508</v>
      </c>
      <c r="C111" s="73">
        <v>4.9790000000000001</v>
      </c>
      <c r="D111" s="73">
        <v>4.0000000000000001E-3</v>
      </c>
      <c r="E111" s="3" t="s">
        <v>20</v>
      </c>
    </row>
    <row r="112" spans="1:5" ht="18.75" x14ac:dyDescent="0.3">
      <c r="A112" s="73" t="s">
        <v>141</v>
      </c>
      <c r="B112" s="74" t="s">
        <v>185</v>
      </c>
      <c r="C112" s="74">
        <v>4.992</v>
      </c>
      <c r="D112" s="74">
        <v>8.0000000000000002E-3</v>
      </c>
      <c r="E112" s="75">
        <v>44563</v>
      </c>
    </row>
    <row r="113" spans="1:5" ht="18.75" x14ac:dyDescent="0.3">
      <c r="A113" s="73" t="s">
        <v>141</v>
      </c>
      <c r="B113" s="74" t="s">
        <v>186</v>
      </c>
      <c r="C113" s="74">
        <v>4.9960000000000004</v>
      </c>
      <c r="D113" s="74">
        <v>8.0000000000000002E-3</v>
      </c>
      <c r="E113" s="75">
        <v>44563</v>
      </c>
    </row>
    <row r="114" spans="1:5" ht="18.75" x14ac:dyDescent="0.3">
      <c r="A114" s="73" t="s">
        <v>141</v>
      </c>
      <c r="B114" s="74" t="s">
        <v>187</v>
      </c>
      <c r="C114" s="76">
        <v>5.0030000000000001</v>
      </c>
      <c r="D114" s="74">
        <v>8.0000000000000002E-3</v>
      </c>
      <c r="E114" s="75">
        <v>44563</v>
      </c>
    </row>
    <row r="115" spans="1:5" ht="18.75" x14ac:dyDescent="0.3">
      <c r="A115" s="73" t="s">
        <v>141</v>
      </c>
      <c r="B115" s="74" t="s">
        <v>188</v>
      </c>
      <c r="C115" s="74">
        <v>4.9939999999999998</v>
      </c>
      <c r="D115" s="74">
        <v>8.0000000000000002E-3</v>
      </c>
      <c r="E115" s="75">
        <v>44563</v>
      </c>
    </row>
    <row r="116" spans="1:5" ht="18.75" x14ac:dyDescent="0.3">
      <c r="A116" s="73" t="s">
        <v>141</v>
      </c>
      <c r="B116" s="74" t="s">
        <v>189</v>
      </c>
      <c r="C116" s="74">
        <v>4.9989999999999997</v>
      </c>
      <c r="D116" s="74">
        <v>8.0000000000000002E-3</v>
      </c>
      <c r="E116" s="75">
        <v>44563</v>
      </c>
    </row>
    <row r="117" spans="1:5" ht="18.75" x14ac:dyDescent="0.3">
      <c r="A117" s="73" t="s">
        <v>141</v>
      </c>
      <c r="B117" s="74" t="s">
        <v>190</v>
      </c>
      <c r="C117" s="76">
        <v>5.0019999999999998</v>
      </c>
      <c r="D117" s="74">
        <v>8.0000000000000002E-3</v>
      </c>
      <c r="E117" s="75">
        <v>44563</v>
      </c>
    </row>
    <row r="118" spans="1:5" ht="18.75" x14ac:dyDescent="0.3">
      <c r="A118" s="73" t="s">
        <v>141</v>
      </c>
      <c r="B118" s="74" t="s">
        <v>191</v>
      </c>
      <c r="C118" s="74">
        <v>5</v>
      </c>
      <c r="D118" s="74">
        <v>8.0000000000000002E-3</v>
      </c>
      <c r="E118" s="75">
        <v>44563</v>
      </c>
    </row>
    <row r="119" spans="1:5" ht="18.75" x14ac:dyDescent="0.3">
      <c r="A119" s="73" t="s">
        <v>141</v>
      </c>
      <c r="B119" s="74" t="s">
        <v>192</v>
      </c>
      <c r="C119" s="74">
        <v>4.9930000000000003</v>
      </c>
      <c r="D119" s="74">
        <v>8.0000000000000002E-3</v>
      </c>
      <c r="E119" s="75">
        <v>44563</v>
      </c>
    </row>
    <row r="120" spans="1:5" ht="18.75" x14ac:dyDescent="0.3">
      <c r="A120" s="73" t="s">
        <v>141</v>
      </c>
      <c r="B120" s="74" t="s">
        <v>193</v>
      </c>
      <c r="C120" s="74">
        <v>5.0049999999999999</v>
      </c>
      <c r="D120" s="74">
        <v>8.0000000000000002E-3</v>
      </c>
      <c r="E120" s="75">
        <v>44563</v>
      </c>
    </row>
    <row r="121" spans="1:5" ht="18.75" x14ac:dyDescent="0.3">
      <c r="A121" s="73" t="s">
        <v>141</v>
      </c>
      <c r="B121" s="74" t="s">
        <v>194</v>
      </c>
      <c r="C121" s="74">
        <v>4.9770000000000003</v>
      </c>
      <c r="D121" s="74">
        <v>8.0000000000000002E-3</v>
      </c>
      <c r="E121" s="75">
        <v>44563</v>
      </c>
    </row>
    <row r="122" spans="1:5" ht="18.75" x14ac:dyDescent="0.3">
      <c r="A122" s="73" t="s">
        <v>141</v>
      </c>
      <c r="B122" s="74" t="s">
        <v>195</v>
      </c>
      <c r="C122" s="74">
        <v>4.9939999999999998</v>
      </c>
      <c r="D122" s="74">
        <v>8.0000000000000002E-3</v>
      </c>
      <c r="E122" s="75">
        <v>44563</v>
      </c>
    </row>
    <row r="123" spans="1:5" ht="18.75" x14ac:dyDescent="0.3">
      <c r="A123" s="73" t="s">
        <v>141</v>
      </c>
      <c r="B123" s="74" t="s">
        <v>196</v>
      </c>
      <c r="C123" s="74">
        <v>4.9930000000000003</v>
      </c>
      <c r="D123" s="74">
        <v>8.0000000000000002E-3</v>
      </c>
      <c r="E123" s="75">
        <v>44563</v>
      </c>
    </row>
    <row r="124" spans="1:5" ht="18.75" x14ac:dyDescent="0.3">
      <c r="A124" s="73" t="s">
        <v>141</v>
      </c>
      <c r="B124" s="74" t="s">
        <v>197</v>
      </c>
      <c r="C124" s="74">
        <v>5.0060000000000002</v>
      </c>
      <c r="D124" s="74">
        <v>8.0000000000000002E-3</v>
      </c>
      <c r="E124" s="75">
        <v>44563</v>
      </c>
    </row>
    <row r="125" spans="1:5" ht="18.75" x14ac:dyDescent="0.3">
      <c r="A125" s="73" t="s">
        <v>141</v>
      </c>
      <c r="B125" s="74" t="s">
        <v>198</v>
      </c>
      <c r="C125" s="74">
        <v>4.9939999999999998</v>
      </c>
      <c r="D125" s="74">
        <v>8.0000000000000002E-3</v>
      </c>
      <c r="E125" s="75">
        <v>44563</v>
      </c>
    </row>
    <row r="126" spans="1:5" ht="18.75" x14ac:dyDescent="0.3">
      <c r="A126" s="73" t="s">
        <v>141</v>
      </c>
      <c r="B126" s="74" t="s">
        <v>199</v>
      </c>
      <c r="C126" s="74">
        <v>4.9870000000000001</v>
      </c>
      <c r="D126" s="74">
        <v>8.0000000000000002E-3</v>
      </c>
      <c r="E126" s="75">
        <v>44563</v>
      </c>
    </row>
    <row r="127" spans="1:5" ht="18.75" x14ac:dyDescent="0.3">
      <c r="A127" s="73" t="s">
        <v>141</v>
      </c>
      <c r="B127" s="74" t="s">
        <v>200</v>
      </c>
      <c r="C127" s="74">
        <v>5.0129999999999999</v>
      </c>
      <c r="D127" s="74">
        <v>8.0000000000000002E-3</v>
      </c>
      <c r="E127" s="75">
        <v>44563</v>
      </c>
    </row>
    <row r="128" spans="1:5" ht="18.75" x14ac:dyDescent="0.3">
      <c r="A128" s="73" t="s">
        <v>141</v>
      </c>
      <c r="B128" s="74" t="s">
        <v>201</v>
      </c>
      <c r="C128" s="74">
        <v>5.0069999999999997</v>
      </c>
      <c r="D128" s="74">
        <v>8.0000000000000002E-3</v>
      </c>
      <c r="E128" s="75">
        <v>44563</v>
      </c>
    </row>
    <row r="129" spans="1:5" ht="18.75" x14ac:dyDescent="0.3">
      <c r="A129" s="73" t="s">
        <v>141</v>
      </c>
      <c r="B129" s="74" t="s">
        <v>202</v>
      </c>
      <c r="C129" s="74">
        <v>4.9989999999999997</v>
      </c>
      <c r="D129" s="74">
        <v>8.0000000000000002E-3</v>
      </c>
      <c r="E129" s="75">
        <v>44563</v>
      </c>
    </row>
    <row r="130" spans="1:5" ht="18.75" x14ac:dyDescent="0.3">
      <c r="A130" s="73" t="s">
        <v>141</v>
      </c>
      <c r="B130" s="74" t="s">
        <v>203</v>
      </c>
      <c r="C130" s="74">
        <v>5.0149999999999997</v>
      </c>
      <c r="D130" s="74">
        <v>8.0000000000000002E-3</v>
      </c>
      <c r="E130" s="75">
        <v>44563</v>
      </c>
    </row>
    <row r="131" spans="1:5" ht="18.75" x14ac:dyDescent="0.3">
      <c r="A131" s="73" t="s">
        <v>141</v>
      </c>
      <c r="B131" s="74" t="s">
        <v>204</v>
      </c>
      <c r="C131" s="74">
        <v>4.9980000000000002</v>
      </c>
      <c r="D131" s="74">
        <v>8.0000000000000002E-3</v>
      </c>
      <c r="E131" s="75">
        <v>44563</v>
      </c>
    </row>
    <row r="132" spans="1:5" ht="18.75" x14ac:dyDescent="0.3">
      <c r="A132" s="73" t="s">
        <v>141</v>
      </c>
      <c r="B132" s="74" t="s">
        <v>205</v>
      </c>
      <c r="C132" s="74">
        <v>5.0110000000000001</v>
      </c>
      <c r="D132" s="74">
        <v>8.0000000000000002E-3</v>
      </c>
      <c r="E132" s="75">
        <v>44563</v>
      </c>
    </row>
    <row r="133" spans="1:5" ht="18.75" x14ac:dyDescent="0.3">
      <c r="A133" s="73" t="s">
        <v>141</v>
      </c>
      <c r="B133" s="74" t="s">
        <v>206</v>
      </c>
      <c r="C133" s="74">
        <v>4.9909999999999997</v>
      </c>
      <c r="D133" s="74">
        <v>8.0000000000000002E-3</v>
      </c>
      <c r="E133" s="75">
        <v>44563</v>
      </c>
    </row>
    <row r="134" spans="1:5" ht="18.75" x14ac:dyDescent="0.3">
      <c r="A134" s="73" t="s">
        <v>141</v>
      </c>
      <c r="B134" s="74" t="s">
        <v>207</v>
      </c>
      <c r="C134" s="74">
        <v>4.9909999999999997</v>
      </c>
      <c r="D134" s="74">
        <v>8.0000000000000002E-3</v>
      </c>
      <c r="E134" s="75">
        <v>44563</v>
      </c>
    </row>
    <row r="135" spans="1:5" ht="18.75" x14ac:dyDescent="0.3">
      <c r="A135" s="73" t="s">
        <v>141</v>
      </c>
      <c r="B135" s="74" t="s">
        <v>208</v>
      </c>
      <c r="C135" s="74">
        <v>4.99</v>
      </c>
      <c r="D135" s="74">
        <v>8.0000000000000002E-3</v>
      </c>
      <c r="E135" s="75">
        <v>44565</v>
      </c>
    </row>
    <row r="136" spans="1:5" ht="18.75" x14ac:dyDescent="0.3">
      <c r="A136" s="73" t="s">
        <v>141</v>
      </c>
      <c r="B136" s="73" t="s">
        <v>359</v>
      </c>
      <c r="C136" s="73">
        <v>5.0101000000000004</v>
      </c>
      <c r="D136" s="73">
        <v>2.8E-3</v>
      </c>
      <c r="E136" s="83">
        <v>44857</v>
      </c>
    </row>
    <row r="137" spans="1:5" ht="18.75" x14ac:dyDescent="0.3">
      <c r="A137" s="73" t="s">
        <v>141</v>
      </c>
      <c r="B137" s="73" t="s">
        <v>360</v>
      </c>
      <c r="C137" s="73">
        <v>5.0073999999999996</v>
      </c>
      <c r="D137" s="73">
        <v>3.3999999999999998E-3</v>
      </c>
      <c r="E137" s="75">
        <v>44857</v>
      </c>
    </row>
    <row r="138" spans="1:5" ht="18.75" x14ac:dyDescent="0.3">
      <c r="A138" s="73" t="s">
        <v>141</v>
      </c>
      <c r="B138" s="73" t="s">
        <v>361</v>
      </c>
      <c r="C138" s="73">
        <v>5.0044000000000004</v>
      </c>
      <c r="D138" s="73">
        <v>2.7000000000000001E-3</v>
      </c>
      <c r="E138" s="83">
        <v>44857</v>
      </c>
    </row>
    <row r="139" spans="1:5" ht="18.75" x14ac:dyDescent="0.3">
      <c r="A139" s="73" t="s">
        <v>141</v>
      </c>
      <c r="B139" s="73" t="s">
        <v>362</v>
      </c>
      <c r="C139" s="73">
        <v>4.9953000000000003</v>
      </c>
      <c r="D139" s="73">
        <v>2.7000000000000001E-3</v>
      </c>
      <c r="E139" s="75">
        <v>44857</v>
      </c>
    </row>
    <row r="140" spans="1:5" ht="18.75" x14ac:dyDescent="0.3">
      <c r="A140" s="73" t="s">
        <v>141</v>
      </c>
      <c r="B140" s="73" t="s">
        <v>363</v>
      </c>
      <c r="C140" s="73">
        <v>5</v>
      </c>
      <c r="D140" s="73">
        <v>2.7000000000000001E-3</v>
      </c>
      <c r="E140" s="83">
        <v>44857</v>
      </c>
    </row>
    <row r="141" spans="1:5" ht="18.75" x14ac:dyDescent="0.3">
      <c r="A141" s="73" t="s">
        <v>141</v>
      </c>
      <c r="B141" s="73" t="s">
        <v>364</v>
      </c>
      <c r="C141" s="73">
        <v>5.0007000000000001</v>
      </c>
      <c r="D141" s="73">
        <v>3.7000000000000002E-3</v>
      </c>
      <c r="E141" s="75">
        <v>44857</v>
      </c>
    </row>
    <row r="142" spans="1:5" ht="18.75" x14ac:dyDescent="0.3">
      <c r="A142" s="73" t="s">
        <v>141</v>
      </c>
      <c r="B142" s="73" t="s">
        <v>365</v>
      </c>
      <c r="C142" s="73">
        <v>4.9965000000000002</v>
      </c>
      <c r="D142" s="73">
        <v>2.7000000000000001E-3</v>
      </c>
      <c r="E142" s="83">
        <v>44857</v>
      </c>
    </row>
    <row r="143" spans="1:5" ht="18.75" x14ac:dyDescent="0.3">
      <c r="A143" s="73" t="s">
        <v>141</v>
      </c>
      <c r="B143" s="73" t="s">
        <v>366</v>
      </c>
      <c r="C143" s="73">
        <v>5.0054999999999996</v>
      </c>
      <c r="D143" s="73">
        <v>4.0000000000000001E-3</v>
      </c>
      <c r="E143" s="75">
        <v>44857</v>
      </c>
    </row>
    <row r="144" spans="1:5" ht="18.75" x14ac:dyDescent="0.3">
      <c r="A144" s="73" t="s">
        <v>141</v>
      </c>
      <c r="B144" s="73" t="s">
        <v>367</v>
      </c>
      <c r="C144" s="73">
        <v>5.0045000000000002</v>
      </c>
      <c r="D144" s="73">
        <v>2.7000000000000001E-3</v>
      </c>
      <c r="E144" s="83">
        <v>44857</v>
      </c>
    </row>
    <row r="145" spans="1:5" ht="18.75" x14ac:dyDescent="0.3">
      <c r="A145" s="73" t="s">
        <v>141</v>
      </c>
      <c r="B145" s="73" t="s">
        <v>368</v>
      </c>
      <c r="C145" s="73">
        <v>4.9947999999999997</v>
      </c>
      <c r="D145" s="73">
        <v>3.3999999999999998E-3</v>
      </c>
      <c r="E145" s="75">
        <v>44857</v>
      </c>
    </row>
    <row r="146" spans="1:5" ht="18.75" x14ac:dyDescent="0.3">
      <c r="A146" s="73"/>
      <c r="B146" s="74"/>
      <c r="C146" s="74"/>
      <c r="D146" s="74"/>
      <c r="E146" s="75"/>
    </row>
    <row r="147" spans="1:5" ht="18.75" x14ac:dyDescent="0.3">
      <c r="A147" s="73" t="s">
        <v>311</v>
      </c>
      <c r="B147" s="74" t="s">
        <v>320</v>
      </c>
      <c r="C147" s="74">
        <v>0</v>
      </c>
      <c r="D147" s="74">
        <v>0</v>
      </c>
      <c r="E147" s="74">
        <v>0</v>
      </c>
    </row>
    <row r="148" spans="1:5" ht="18.75" x14ac:dyDescent="0.3">
      <c r="A148" s="73" t="s">
        <v>86</v>
      </c>
      <c r="B148" s="73">
        <v>144509</v>
      </c>
      <c r="C148" s="73">
        <v>10.000999999999999</v>
      </c>
      <c r="D148" s="73">
        <v>4.0000000000000001E-3</v>
      </c>
      <c r="E148" s="3" t="s">
        <v>20</v>
      </c>
    </row>
    <row r="149" spans="1:5" ht="18.75" x14ac:dyDescent="0.3">
      <c r="A149" s="73" t="s">
        <v>86</v>
      </c>
      <c r="B149" s="73">
        <v>144510</v>
      </c>
      <c r="C149" s="73">
        <v>9.9770000000000003</v>
      </c>
      <c r="D149" s="73">
        <v>4.0000000000000001E-3</v>
      </c>
      <c r="E149" s="3" t="s">
        <v>20</v>
      </c>
    </row>
    <row r="150" spans="1:5" ht="18.75" x14ac:dyDescent="0.3">
      <c r="A150" s="73" t="s">
        <v>86</v>
      </c>
      <c r="B150" s="73">
        <v>144511</v>
      </c>
      <c r="C150" s="73">
        <v>10.02</v>
      </c>
      <c r="D150" s="73">
        <v>4.0000000000000001E-3</v>
      </c>
      <c r="E150" s="3" t="s">
        <v>20</v>
      </c>
    </row>
    <row r="151" spans="1:5" ht="18.75" x14ac:dyDescent="0.3">
      <c r="A151" s="73" t="s">
        <v>86</v>
      </c>
      <c r="B151" s="73">
        <v>144512</v>
      </c>
      <c r="C151" s="73">
        <v>9.9990000000000006</v>
      </c>
      <c r="D151" s="73">
        <v>5.0000000000000001E-3</v>
      </c>
      <c r="E151" s="3" t="s">
        <v>20</v>
      </c>
    </row>
    <row r="152" spans="1:5" ht="18.75" x14ac:dyDescent="0.3">
      <c r="A152" s="73" t="s">
        <v>86</v>
      </c>
      <c r="B152" s="73">
        <v>144513</v>
      </c>
      <c r="C152" s="73">
        <v>10.064</v>
      </c>
      <c r="D152" s="73">
        <v>4.0000000000000001E-3</v>
      </c>
      <c r="E152" s="3" t="s">
        <v>20</v>
      </c>
    </row>
    <row r="153" spans="1:5" ht="18.75" x14ac:dyDescent="0.3">
      <c r="A153" s="73" t="s">
        <v>86</v>
      </c>
      <c r="B153" s="73">
        <v>144514</v>
      </c>
      <c r="C153" s="73">
        <v>10.07</v>
      </c>
      <c r="D153" s="73">
        <v>5.0000000000000001E-3</v>
      </c>
      <c r="E153" s="3" t="s">
        <v>20</v>
      </c>
    </row>
    <row r="154" spans="1:5" ht="18.75" x14ac:dyDescent="0.3">
      <c r="A154" s="73" t="s">
        <v>86</v>
      </c>
      <c r="B154" s="73">
        <v>144515</v>
      </c>
      <c r="C154" s="73">
        <v>9.9649999999999999</v>
      </c>
      <c r="D154" s="73">
        <v>4.0000000000000001E-3</v>
      </c>
      <c r="E154" s="3" t="s">
        <v>20</v>
      </c>
    </row>
    <row r="155" spans="1:5" ht="18.75" x14ac:dyDescent="0.3">
      <c r="A155" s="73" t="s">
        <v>86</v>
      </c>
      <c r="B155" s="73">
        <v>144516</v>
      </c>
      <c r="C155" s="73">
        <v>10.064</v>
      </c>
      <c r="D155" s="73">
        <v>5.0000000000000001E-3</v>
      </c>
      <c r="E155" s="3" t="s">
        <v>20</v>
      </c>
    </row>
    <row r="156" spans="1:5" ht="18.75" x14ac:dyDescent="0.3">
      <c r="A156" s="73" t="s">
        <v>86</v>
      </c>
      <c r="B156" s="73">
        <v>144517</v>
      </c>
      <c r="C156" s="73">
        <v>9.9139999999999997</v>
      </c>
      <c r="D156" s="73">
        <v>4.0000000000000001E-3</v>
      </c>
      <c r="E156" s="3" t="s">
        <v>20</v>
      </c>
    </row>
    <row r="157" spans="1:5" ht="18.75" x14ac:dyDescent="0.3">
      <c r="A157" s="73" t="s">
        <v>86</v>
      </c>
      <c r="B157" s="73">
        <v>144518</v>
      </c>
      <c r="C157" s="73">
        <v>9.9309999999999992</v>
      </c>
      <c r="D157" s="73">
        <v>5.0000000000000001E-3</v>
      </c>
      <c r="E157" s="3" t="s">
        <v>20</v>
      </c>
    </row>
    <row r="158" spans="1:5" ht="18.75" x14ac:dyDescent="0.3">
      <c r="A158" s="73" t="s">
        <v>142</v>
      </c>
      <c r="B158" s="74" t="s">
        <v>209</v>
      </c>
      <c r="C158" s="74">
        <v>10.000999999999999</v>
      </c>
      <c r="D158" s="74">
        <v>8.0000000000000002E-3</v>
      </c>
      <c r="E158" s="75">
        <v>44565</v>
      </c>
    </row>
    <row r="159" spans="1:5" ht="18.75" x14ac:dyDescent="0.3">
      <c r="A159" s="73" t="s">
        <v>142</v>
      </c>
      <c r="B159" s="74" t="s">
        <v>210</v>
      </c>
      <c r="C159" s="74">
        <v>10.004</v>
      </c>
      <c r="D159" s="74">
        <v>8.0000000000000002E-3</v>
      </c>
      <c r="E159" s="75">
        <v>44565</v>
      </c>
    </row>
    <row r="160" spans="1:5" ht="18.75" x14ac:dyDescent="0.3">
      <c r="A160" s="73" t="s">
        <v>142</v>
      </c>
      <c r="B160" s="74" t="s">
        <v>211</v>
      </c>
      <c r="C160" s="74">
        <v>10.009</v>
      </c>
      <c r="D160" s="74">
        <v>8.0000000000000002E-3</v>
      </c>
      <c r="E160" s="75">
        <v>44565</v>
      </c>
    </row>
    <row r="161" spans="1:5" ht="18.75" x14ac:dyDescent="0.3">
      <c r="A161" s="73" t="s">
        <v>142</v>
      </c>
      <c r="B161" s="74" t="s">
        <v>212</v>
      </c>
      <c r="C161" s="74">
        <v>10.007999999999999</v>
      </c>
      <c r="D161" s="74">
        <v>8.0000000000000002E-3</v>
      </c>
      <c r="E161" s="75">
        <v>44565</v>
      </c>
    </row>
    <row r="162" spans="1:5" ht="18.75" x14ac:dyDescent="0.3">
      <c r="A162" s="73" t="s">
        <v>142</v>
      </c>
      <c r="B162" s="74" t="s">
        <v>213</v>
      </c>
      <c r="C162" s="74">
        <v>10.009</v>
      </c>
      <c r="D162" s="74">
        <v>8.0000000000000002E-3</v>
      </c>
      <c r="E162" s="75">
        <v>44565</v>
      </c>
    </row>
    <row r="163" spans="1:5" ht="18.75" x14ac:dyDescent="0.3">
      <c r="A163" s="73" t="s">
        <v>142</v>
      </c>
      <c r="B163" s="74" t="s">
        <v>214</v>
      </c>
      <c r="C163" s="74">
        <v>9.9979999999999993</v>
      </c>
      <c r="D163" s="74">
        <v>8.0000000000000002E-3</v>
      </c>
      <c r="E163" s="75">
        <v>44565</v>
      </c>
    </row>
    <row r="164" spans="1:5" ht="18.75" x14ac:dyDescent="0.3">
      <c r="A164" s="73" t="s">
        <v>142</v>
      </c>
      <c r="B164" s="74" t="s">
        <v>215</v>
      </c>
      <c r="C164" s="74">
        <v>10.007</v>
      </c>
      <c r="D164" s="74">
        <v>8.0000000000000002E-3</v>
      </c>
      <c r="E164" s="75">
        <v>44565</v>
      </c>
    </row>
    <row r="165" spans="1:5" ht="18.75" x14ac:dyDescent="0.3">
      <c r="A165" s="73" t="s">
        <v>142</v>
      </c>
      <c r="B165" s="74" t="s">
        <v>216</v>
      </c>
      <c r="C165" s="74">
        <v>10.002000000000001</v>
      </c>
      <c r="D165" s="74">
        <v>8.0000000000000002E-3</v>
      </c>
      <c r="E165" s="75">
        <v>44565</v>
      </c>
    </row>
    <row r="166" spans="1:5" ht="18.75" x14ac:dyDescent="0.3">
      <c r="A166" s="73" t="s">
        <v>142</v>
      </c>
      <c r="B166" s="74" t="s">
        <v>217</v>
      </c>
      <c r="C166" s="74">
        <v>10.012</v>
      </c>
      <c r="D166" s="74">
        <v>8.0000000000000002E-3</v>
      </c>
      <c r="E166" s="75">
        <v>44565</v>
      </c>
    </row>
    <row r="167" spans="1:5" ht="18.75" x14ac:dyDescent="0.3">
      <c r="A167" s="73" t="s">
        <v>142</v>
      </c>
      <c r="B167" s="74" t="s">
        <v>218</v>
      </c>
      <c r="C167" s="74">
        <v>10.009</v>
      </c>
      <c r="D167" s="74">
        <v>8.0000000000000002E-3</v>
      </c>
      <c r="E167" s="75">
        <v>44565</v>
      </c>
    </row>
    <row r="168" spans="1:5" ht="18.75" x14ac:dyDescent="0.3">
      <c r="A168" s="73" t="s">
        <v>142</v>
      </c>
      <c r="B168" s="74" t="s">
        <v>219</v>
      </c>
      <c r="C168" s="74">
        <v>9.984</v>
      </c>
      <c r="D168" s="74">
        <v>8.0000000000000002E-3</v>
      </c>
      <c r="E168" s="75">
        <v>44565</v>
      </c>
    </row>
    <row r="169" spans="1:5" ht="18.75" x14ac:dyDescent="0.3">
      <c r="A169" s="73" t="s">
        <v>142</v>
      </c>
      <c r="B169" s="74" t="s">
        <v>220</v>
      </c>
      <c r="C169" s="74">
        <v>10.005000000000001</v>
      </c>
      <c r="D169" s="74">
        <v>8.0000000000000002E-3</v>
      </c>
      <c r="E169" s="75">
        <v>44565</v>
      </c>
    </row>
    <row r="170" spans="1:5" ht="18.75" x14ac:dyDescent="0.3">
      <c r="A170" s="73" t="s">
        <v>142</v>
      </c>
      <c r="B170" s="74" t="s">
        <v>221</v>
      </c>
      <c r="C170" s="74">
        <v>9.9960000000000004</v>
      </c>
      <c r="D170" s="74">
        <v>8.0000000000000002E-3</v>
      </c>
      <c r="E170" s="75">
        <v>44565</v>
      </c>
    </row>
    <row r="171" spans="1:5" ht="18.75" x14ac:dyDescent="0.3">
      <c r="A171" s="73" t="s">
        <v>142</v>
      </c>
      <c r="B171" s="74" t="s">
        <v>222</v>
      </c>
      <c r="C171" s="74">
        <v>10.005000000000001</v>
      </c>
      <c r="D171" s="74">
        <v>8.0000000000000002E-3</v>
      </c>
      <c r="E171" s="75">
        <v>44565</v>
      </c>
    </row>
    <row r="172" spans="1:5" ht="18.75" x14ac:dyDescent="0.3">
      <c r="A172" s="73" t="s">
        <v>142</v>
      </c>
      <c r="B172" s="74" t="s">
        <v>223</v>
      </c>
      <c r="C172" s="74">
        <v>9.9979999999999993</v>
      </c>
      <c r="D172" s="74">
        <v>8.0000000000000002E-3</v>
      </c>
      <c r="E172" s="75">
        <v>44565</v>
      </c>
    </row>
    <row r="173" spans="1:5" ht="18.75" x14ac:dyDescent="0.3">
      <c r="A173" s="73" t="s">
        <v>142</v>
      </c>
      <c r="B173" s="74" t="s">
        <v>224</v>
      </c>
      <c r="C173" s="74">
        <v>9.9990000000000006</v>
      </c>
      <c r="D173" s="74">
        <v>8.0000000000000002E-3</v>
      </c>
      <c r="E173" s="75">
        <v>44565</v>
      </c>
    </row>
    <row r="174" spans="1:5" ht="18.75" x14ac:dyDescent="0.3">
      <c r="A174" s="73" t="s">
        <v>142</v>
      </c>
      <c r="B174" s="74" t="s">
        <v>225</v>
      </c>
      <c r="C174" s="74">
        <v>9.9939999999999998</v>
      </c>
      <c r="D174" s="74">
        <v>8.0000000000000002E-3</v>
      </c>
      <c r="E174" s="75">
        <v>44565</v>
      </c>
    </row>
    <row r="175" spans="1:5" ht="18.75" x14ac:dyDescent="0.3">
      <c r="A175" s="73" t="s">
        <v>142</v>
      </c>
      <c r="B175" s="74" t="s">
        <v>226</v>
      </c>
      <c r="C175" s="74">
        <v>10.000999999999999</v>
      </c>
      <c r="D175" s="74">
        <v>8.0000000000000002E-3</v>
      </c>
      <c r="E175" s="75">
        <v>44565</v>
      </c>
    </row>
    <row r="176" spans="1:5" ht="18.75" x14ac:dyDescent="0.3">
      <c r="A176" s="73" t="s">
        <v>142</v>
      </c>
      <c r="B176" s="74" t="s">
        <v>227</v>
      </c>
      <c r="C176" s="74">
        <v>10.006</v>
      </c>
      <c r="D176" s="74">
        <v>8.0000000000000002E-3</v>
      </c>
      <c r="E176" s="75">
        <v>44565</v>
      </c>
    </row>
    <row r="177" spans="1:5" ht="18.75" x14ac:dyDescent="0.3">
      <c r="A177" s="73" t="s">
        <v>142</v>
      </c>
      <c r="B177" s="74" t="s">
        <v>228</v>
      </c>
      <c r="C177" s="74">
        <v>10.009</v>
      </c>
      <c r="D177" s="74">
        <v>8.0000000000000002E-3</v>
      </c>
      <c r="E177" s="75">
        <v>44565</v>
      </c>
    </row>
    <row r="178" spans="1:5" ht="18.75" x14ac:dyDescent="0.3">
      <c r="A178" s="73" t="s">
        <v>142</v>
      </c>
      <c r="B178" s="74" t="s">
        <v>229</v>
      </c>
      <c r="C178" s="74">
        <v>10.009</v>
      </c>
      <c r="D178" s="74">
        <v>8.0000000000000002E-3</v>
      </c>
      <c r="E178" s="75">
        <v>44565</v>
      </c>
    </row>
    <row r="179" spans="1:5" ht="18.75" x14ac:dyDescent="0.3">
      <c r="A179" s="73" t="s">
        <v>142</v>
      </c>
      <c r="B179" s="74" t="s">
        <v>230</v>
      </c>
      <c r="C179" s="74">
        <v>10.012</v>
      </c>
      <c r="D179" s="74">
        <v>8.0000000000000002E-3</v>
      </c>
      <c r="E179" s="75">
        <v>44565</v>
      </c>
    </row>
    <row r="180" spans="1:5" ht="18.75" x14ac:dyDescent="0.3">
      <c r="A180" s="73" t="s">
        <v>142</v>
      </c>
      <c r="B180" s="74" t="s">
        <v>231</v>
      </c>
      <c r="C180" s="74">
        <v>10.005000000000001</v>
      </c>
      <c r="D180" s="74">
        <v>8.0000000000000002E-3</v>
      </c>
      <c r="E180" s="75">
        <v>44565</v>
      </c>
    </row>
    <row r="181" spans="1:5" ht="18.75" x14ac:dyDescent="0.3">
      <c r="A181" s="73" t="s">
        <v>142</v>
      </c>
      <c r="B181" s="74" t="s">
        <v>232</v>
      </c>
      <c r="C181" s="74">
        <v>10.002000000000001</v>
      </c>
      <c r="D181" s="74">
        <v>8.0000000000000002E-3</v>
      </c>
      <c r="E181" s="75">
        <v>44565</v>
      </c>
    </row>
    <row r="182" spans="1:5" ht="18.75" x14ac:dyDescent="0.3">
      <c r="A182" s="73" t="s">
        <v>142</v>
      </c>
      <c r="B182" s="73" t="s">
        <v>369</v>
      </c>
      <c r="C182" s="73">
        <v>10.0015</v>
      </c>
      <c r="D182" s="73">
        <v>5.4999999999999997E-3</v>
      </c>
      <c r="E182" s="75">
        <v>44856</v>
      </c>
    </row>
    <row r="183" spans="1:5" ht="18.75" x14ac:dyDescent="0.3">
      <c r="A183" s="73" t="s">
        <v>142</v>
      </c>
      <c r="B183" s="73" t="s">
        <v>370</v>
      </c>
      <c r="C183" s="73">
        <v>10.0039</v>
      </c>
      <c r="D183" s="73">
        <v>5.5999999999999999E-3</v>
      </c>
      <c r="E183" s="75">
        <v>44856</v>
      </c>
    </row>
    <row r="184" spans="1:5" ht="18.75" x14ac:dyDescent="0.3">
      <c r="A184" s="73" t="s">
        <v>142</v>
      </c>
      <c r="B184" s="73" t="s">
        <v>371</v>
      </c>
      <c r="C184" s="73">
        <v>9.9995999999999992</v>
      </c>
      <c r="D184" s="73">
        <v>2.5999999999999999E-3</v>
      </c>
      <c r="E184" s="75">
        <v>44856</v>
      </c>
    </row>
    <row r="185" spans="1:5" ht="18.75" x14ac:dyDescent="0.3">
      <c r="A185" s="73" t="s">
        <v>142</v>
      </c>
      <c r="B185" s="73" t="s">
        <v>372</v>
      </c>
      <c r="C185" s="73">
        <v>10.0136</v>
      </c>
      <c r="D185" s="73">
        <v>7.3000000000000001E-3</v>
      </c>
      <c r="E185" s="75">
        <v>44853</v>
      </c>
    </row>
    <row r="186" spans="1:5" ht="18.75" x14ac:dyDescent="0.3">
      <c r="A186" s="73" t="s">
        <v>142</v>
      </c>
      <c r="B186" s="73" t="s">
        <v>373</v>
      </c>
      <c r="C186" s="73">
        <v>10.0106</v>
      </c>
      <c r="D186" s="73">
        <v>3.3E-3</v>
      </c>
      <c r="E186" s="75">
        <v>44853</v>
      </c>
    </row>
    <row r="187" spans="1:5" ht="18.75" x14ac:dyDescent="0.3">
      <c r="A187" s="73" t="s">
        <v>142</v>
      </c>
      <c r="B187" s="73" t="s">
        <v>374</v>
      </c>
      <c r="C187" s="73">
        <v>10.000999999999999</v>
      </c>
      <c r="D187" s="73">
        <v>3.8999999999999998E-3</v>
      </c>
      <c r="E187" s="75">
        <v>44856</v>
      </c>
    </row>
    <row r="188" spans="1:5" ht="18.75" x14ac:dyDescent="0.3">
      <c r="A188" s="73" t="s">
        <v>142</v>
      </c>
      <c r="B188" s="73" t="s">
        <v>375</v>
      </c>
      <c r="C188" s="73">
        <v>10</v>
      </c>
      <c r="D188" s="73">
        <v>3.8999999999999998E-3</v>
      </c>
      <c r="E188" s="75">
        <v>44853</v>
      </c>
    </row>
    <row r="189" spans="1:5" ht="18.75" x14ac:dyDescent="0.3">
      <c r="A189" s="73" t="s">
        <v>142</v>
      </c>
      <c r="B189" s="73" t="s">
        <v>376</v>
      </c>
      <c r="C189" s="73">
        <v>9.9966000000000008</v>
      </c>
      <c r="D189" s="73">
        <v>6.6E-3</v>
      </c>
      <c r="E189" s="75">
        <v>44853</v>
      </c>
    </row>
    <row r="190" spans="1:5" ht="18.75" x14ac:dyDescent="0.3">
      <c r="A190" s="73" t="s">
        <v>142</v>
      </c>
      <c r="B190" s="73" t="s">
        <v>377</v>
      </c>
      <c r="C190" s="73">
        <v>10.0131</v>
      </c>
      <c r="D190" s="73">
        <v>5.0000000000000001E-3</v>
      </c>
      <c r="E190" s="75">
        <v>44853</v>
      </c>
    </row>
    <row r="191" spans="1:5" ht="18.75" x14ac:dyDescent="0.3">
      <c r="A191" s="73" t="s">
        <v>142</v>
      </c>
      <c r="B191" s="73" t="s">
        <v>378</v>
      </c>
      <c r="C191" s="73">
        <v>10.004099999999999</v>
      </c>
      <c r="D191" s="73">
        <v>4.8999999999999998E-3</v>
      </c>
      <c r="E191" s="75">
        <v>44853</v>
      </c>
    </row>
    <row r="192" spans="1:5" ht="18.75" x14ac:dyDescent="0.3">
      <c r="A192" s="73" t="s">
        <v>142</v>
      </c>
      <c r="B192" s="73" t="s">
        <v>379</v>
      </c>
      <c r="C192" s="73">
        <v>9.9939</v>
      </c>
      <c r="D192" s="73">
        <v>5.3E-3</v>
      </c>
      <c r="E192" s="75">
        <v>44853</v>
      </c>
    </row>
    <row r="193" spans="1:5" ht="18.75" x14ac:dyDescent="0.3">
      <c r="A193" s="73" t="s">
        <v>142</v>
      </c>
      <c r="B193" s="73" t="s">
        <v>380</v>
      </c>
      <c r="C193" s="73">
        <v>10.004899999999999</v>
      </c>
      <c r="D193" s="73">
        <v>4.5999999999999999E-3</v>
      </c>
      <c r="E193" s="75">
        <v>44853</v>
      </c>
    </row>
    <row r="194" spans="1:5" ht="18.75" x14ac:dyDescent="0.3">
      <c r="A194" s="73" t="s">
        <v>142</v>
      </c>
      <c r="B194" s="73" t="s">
        <v>381</v>
      </c>
      <c r="C194" s="73">
        <v>10.000500000000001</v>
      </c>
      <c r="D194" s="73">
        <v>4.8999999999999998E-3</v>
      </c>
      <c r="E194" s="75">
        <v>44853</v>
      </c>
    </row>
    <row r="195" spans="1:5" ht="18.75" x14ac:dyDescent="0.3">
      <c r="A195" s="73" t="s">
        <v>142</v>
      </c>
      <c r="B195" s="73" t="s">
        <v>382</v>
      </c>
      <c r="C195" s="73">
        <v>10.002800000000001</v>
      </c>
      <c r="D195" s="73">
        <v>6.6E-3</v>
      </c>
      <c r="E195" s="75">
        <v>44853</v>
      </c>
    </row>
    <row r="196" spans="1:5" ht="18.75" x14ac:dyDescent="0.3">
      <c r="A196" s="73" t="s">
        <v>142</v>
      </c>
      <c r="B196" s="73" t="s">
        <v>383</v>
      </c>
      <c r="C196" s="73">
        <v>10.009600000000001</v>
      </c>
      <c r="D196" s="73">
        <v>4.7000000000000002E-3</v>
      </c>
      <c r="E196" s="75">
        <v>44853</v>
      </c>
    </row>
    <row r="197" spans="1:5" ht="18.75" x14ac:dyDescent="0.3">
      <c r="A197" s="73" t="s">
        <v>142</v>
      </c>
      <c r="B197" s="73" t="s">
        <v>384</v>
      </c>
      <c r="C197" s="73">
        <v>10.0116</v>
      </c>
      <c r="D197" s="73">
        <v>6.4000000000000003E-3</v>
      </c>
      <c r="E197" s="75">
        <v>44853</v>
      </c>
    </row>
    <row r="198" spans="1:5" ht="18.75" x14ac:dyDescent="0.3">
      <c r="A198" s="73" t="s">
        <v>142</v>
      </c>
      <c r="B198" s="73" t="s">
        <v>385</v>
      </c>
      <c r="C198" s="73">
        <v>10.001799999999999</v>
      </c>
      <c r="D198" s="73">
        <v>3.8999999999999998E-3</v>
      </c>
      <c r="E198" s="75">
        <v>44853</v>
      </c>
    </row>
    <row r="199" spans="1:5" ht="18.75" x14ac:dyDescent="0.3">
      <c r="A199" s="73" t="s">
        <v>142</v>
      </c>
      <c r="B199" s="73" t="s">
        <v>386</v>
      </c>
      <c r="C199" s="73">
        <v>10.0024</v>
      </c>
      <c r="D199" s="73">
        <v>4.3E-3</v>
      </c>
      <c r="E199" s="75">
        <v>44853</v>
      </c>
    </row>
    <row r="200" spans="1:5" ht="18.75" x14ac:dyDescent="0.3">
      <c r="A200" s="73" t="s">
        <v>142</v>
      </c>
      <c r="B200" s="73" t="s">
        <v>387</v>
      </c>
      <c r="C200" s="73">
        <v>10.0085</v>
      </c>
      <c r="D200" s="73">
        <v>8.0000000000000002E-3</v>
      </c>
      <c r="E200" s="75">
        <v>44853</v>
      </c>
    </row>
    <row r="201" spans="1:5" ht="18.75" x14ac:dyDescent="0.3">
      <c r="A201" s="73" t="s">
        <v>142</v>
      </c>
      <c r="B201" s="73" t="s">
        <v>388</v>
      </c>
      <c r="C201" s="73">
        <v>9.9956999999999994</v>
      </c>
      <c r="D201" s="73">
        <v>3.0999999999999999E-3</v>
      </c>
      <c r="E201" s="75">
        <v>44853</v>
      </c>
    </row>
    <row r="202" spans="1:5" ht="18.75" x14ac:dyDescent="0.3">
      <c r="A202" s="73" t="s">
        <v>142</v>
      </c>
      <c r="B202" s="73" t="s">
        <v>389</v>
      </c>
      <c r="C202" s="73">
        <v>10.005599999999999</v>
      </c>
      <c r="D202" s="73">
        <v>3.8999999999999998E-3</v>
      </c>
      <c r="E202" s="75">
        <v>44853</v>
      </c>
    </row>
    <row r="203" spans="1:5" ht="18.75" x14ac:dyDescent="0.3">
      <c r="A203" s="73" t="s">
        <v>142</v>
      </c>
      <c r="B203" s="73" t="s">
        <v>390</v>
      </c>
      <c r="C203" s="73">
        <v>10.0138</v>
      </c>
      <c r="D203" s="73">
        <v>7.6E-3</v>
      </c>
      <c r="E203" s="75">
        <v>44853</v>
      </c>
    </row>
    <row r="204" spans="1:5" ht="18.75" x14ac:dyDescent="0.3">
      <c r="A204" s="73" t="s">
        <v>142</v>
      </c>
      <c r="B204" s="73" t="s">
        <v>391</v>
      </c>
      <c r="C204" s="73">
        <v>9.9978999999999996</v>
      </c>
      <c r="D204" s="73">
        <v>3.5999999999999999E-3</v>
      </c>
      <c r="E204" s="75">
        <v>44853</v>
      </c>
    </row>
    <row r="205" spans="1:5" ht="18.75" x14ac:dyDescent="0.3">
      <c r="A205" s="73" t="s">
        <v>142</v>
      </c>
      <c r="B205" s="73" t="s">
        <v>392</v>
      </c>
      <c r="C205" s="73">
        <v>10.0107</v>
      </c>
      <c r="D205" s="73">
        <v>4.1000000000000003E-3</v>
      </c>
      <c r="E205" s="75">
        <v>44853</v>
      </c>
    </row>
    <row r="206" spans="1:5" ht="18.75" x14ac:dyDescent="0.3">
      <c r="A206" s="73" t="s">
        <v>142</v>
      </c>
      <c r="B206" s="73" t="s">
        <v>393</v>
      </c>
      <c r="C206" s="73">
        <v>10.001899999999999</v>
      </c>
      <c r="D206" s="73">
        <v>4.8999999999999998E-3</v>
      </c>
      <c r="E206" s="75">
        <v>44853</v>
      </c>
    </row>
    <row r="207" spans="1:5" ht="18.75" x14ac:dyDescent="0.3">
      <c r="A207" s="73" t="s">
        <v>142</v>
      </c>
      <c r="B207" s="73" t="s">
        <v>394</v>
      </c>
      <c r="C207" s="73">
        <v>10.0045</v>
      </c>
      <c r="D207" s="73">
        <v>4.5999999999999999E-3</v>
      </c>
      <c r="E207" s="75">
        <v>44853</v>
      </c>
    </row>
    <row r="208" spans="1:5" ht="18.75" x14ac:dyDescent="0.3">
      <c r="A208" s="73" t="s">
        <v>142</v>
      </c>
      <c r="B208" s="73" t="s">
        <v>395</v>
      </c>
      <c r="C208" s="73">
        <v>10.0044</v>
      </c>
      <c r="D208" s="73">
        <v>4.5999999999999999E-3</v>
      </c>
      <c r="E208" s="75">
        <v>44853</v>
      </c>
    </row>
    <row r="209" spans="1:5" ht="18.75" x14ac:dyDescent="0.3">
      <c r="A209" s="73" t="s">
        <v>142</v>
      </c>
      <c r="B209" s="73" t="s">
        <v>396</v>
      </c>
      <c r="C209" s="73">
        <v>10.0044</v>
      </c>
      <c r="D209" s="73">
        <v>4.1999999999999997E-3</v>
      </c>
      <c r="E209" s="75">
        <v>44853</v>
      </c>
    </row>
    <row r="210" spans="1:5" ht="18.75" x14ac:dyDescent="0.3">
      <c r="A210" s="73" t="s">
        <v>142</v>
      </c>
      <c r="B210" s="73" t="s">
        <v>397</v>
      </c>
      <c r="C210" s="73">
        <v>10.0059</v>
      </c>
      <c r="D210" s="73">
        <v>2.7000000000000001E-3</v>
      </c>
      <c r="E210" s="75">
        <v>44853</v>
      </c>
    </row>
    <row r="211" spans="1:5" ht="18.75" x14ac:dyDescent="0.3">
      <c r="A211" s="73" t="s">
        <v>142</v>
      </c>
      <c r="B211" s="73" t="s">
        <v>398</v>
      </c>
      <c r="C211" s="73">
        <v>10.002800000000001</v>
      </c>
      <c r="D211" s="73">
        <v>5.0000000000000001E-3</v>
      </c>
      <c r="E211" s="75">
        <v>44853</v>
      </c>
    </row>
    <row r="212" spans="1:5" ht="18.75" x14ac:dyDescent="0.3">
      <c r="A212" s="73"/>
      <c r="B212" s="74"/>
      <c r="C212" s="74"/>
      <c r="D212" s="74"/>
      <c r="E212" s="75"/>
    </row>
    <row r="213" spans="1:5" ht="18.75" x14ac:dyDescent="0.3">
      <c r="A213" s="73" t="s">
        <v>312</v>
      </c>
      <c r="B213" s="74" t="s">
        <v>321</v>
      </c>
      <c r="C213" s="74">
        <v>0</v>
      </c>
      <c r="D213" s="74">
        <v>0</v>
      </c>
      <c r="E213" s="74">
        <v>0</v>
      </c>
    </row>
    <row r="214" spans="1:5" ht="18.75" x14ac:dyDescent="0.3">
      <c r="A214" s="73" t="s">
        <v>87</v>
      </c>
      <c r="B214" s="73">
        <v>144519</v>
      </c>
      <c r="C214" s="73">
        <v>15.021000000000001</v>
      </c>
      <c r="D214" s="73">
        <v>5.0000000000000001E-3</v>
      </c>
      <c r="E214" s="3" t="s">
        <v>20</v>
      </c>
    </row>
    <row r="215" spans="1:5" ht="18.75" x14ac:dyDescent="0.3">
      <c r="A215" s="73" t="s">
        <v>87</v>
      </c>
      <c r="B215" s="73">
        <v>144520</v>
      </c>
      <c r="C215" s="73">
        <v>15.015000000000001</v>
      </c>
      <c r="D215" s="73">
        <v>5.0000000000000001E-3</v>
      </c>
      <c r="E215" s="3" t="s">
        <v>20</v>
      </c>
    </row>
    <row r="216" spans="1:5" ht="18.75" x14ac:dyDescent="0.3">
      <c r="A216" s="73" t="s">
        <v>143</v>
      </c>
      <c r="B216" s="74" t="s">
        <v>233</v>
      </c>
      <c r="C216" s="74">
        <v>15.016</v>
      </c>
      <c r="D216" s="74">
        <v>8.0000000000000002E-3</v>
      </c>
      <c r="E216" s="75">
        <v>44565</v>
      </c>
    </row>
    <row r="217" spans="1:5" ht="18.75" x14ac:dyDescent="0.3">
      <c r="A217" s="73" t="s">
        <v>143</v>
      </c>
      <c r="B217" s="74" t="s">
        <v>234</v>
      </c>
      <c r="C217" s="74">
        <v>15.005000000000001</v>
      </c>
      <c r="D217" s="74">
        <v>8.0000000000000002E-3</v>
      </c>
      <c r="E217" s="75">
        <v>44570</v>
      </c>
    </row>
    <row r="218" spans="1:5" ht="18.75" x14ac:dyDescent="0.3">
      <c r="A218" s="73" t="s">
        <v>143</v>
      </c>
      <c r="B218" s="74" t="s">
        <v>235</v>
      </c>
      <c r="C218" s="74">
        <v>15.023</v>
      </c>
      <c r="D218" s="74">
        <v>8.0000000000000002E-3</v>
      </c>
      <c r="E218" s="75">
        <v>44565</v>
      </c>
    </row>
    <row r="219" spans="1:5" ht="18.75" x14ac:dyDescent="0.3">
      <c r="A219" s="73" t="s">
        <v>143</v>
      </c>
      <c r="B219" s="74" t="s">
        <v>236</v>
      </c>
      <c r="C219" s="74">
        <v>15.007</v>
      </c>
      <c r="D219" s="74">
        <v>8.0000000000000002E-3</v>
      </c>
      <c r="E219" s="75">
        <v>44565</v>
      </c>
    </row>
    <row r="220" spans="1:5" ht="18.75" x14ac:dyDescent="0.3">
      <c r="A220" s="73" t="s">
        <v>143</v>
      </c>
      <c r="B220" s="74" t="s">
        <v>237</v>
      </c>
      <c r="C220" s="74">
        <v>15.035</v>
      </c>
      <c r="D220" s="74">
        <v>8.0000000000000002E-3</v>
      </c>
      <c r="E220" s="75">
        <v>44565</v>
      </c>
    </row>
    <row r="221" spans="1:5" ht="18.75" x14ac:dyDescent="0.3">
      <c r="A221" s="73" t="s">
        <v>143</v>
      </c>
      <c r="B221" s="74" t="s">
        <v>238</v>
      </c>
      <c r="C221" s="74">
        <v>15.02</v>
      </c>
      <c r="D221" s="74">
        <v>8.0000000000000002E-3</v>
      </c>
      <c r="E221" s="75">
        <v>44565</v>
      </c>
    </row>
    <row r="222" spans="1:5" ht="18.75" x14ac:dyDescent="0.3">
      <c r="A222" s="73"/>
      <c r="B222" s="74"/>
      <c r="C222" s="74"/>
      <c r="D222" s="74"/>
      <c r="E222" s="75"/>
    </row>
    <row r="223" spans="1:5" ht="18.75" x14ac:dyDescent="0.3">
      <c r="A223" s="73" t="s">
        <v>313</v>
      </c>
      <c r="B223" s="74" t="s">
        <v>322</v>
      </c>
      <c r="C223" s="74">
        <v>0</v>
      </c>
      <c r="D223" s="74">
        <v>0</v>
      </c>
      <c r="E223" s="74">
        <v>0</v>
      </c>
    </row>
    <row r="224" spans="1:5" ht="18.75" x14ac:dyDescent="0.3">
      <c r="A224" s="73" t="s">
        <v>88</v>
      </c>
      <c r="B224" s="73">
        <v>144521</v>
      </c>
      <c r="C224" s="73">
        <v>19.989000000000001</v>
      </c>
      <c r="D224" s="73">
        <v>5.0000000000000001E-3</v>
      </c>
      <c r="E224" s="3" t="s">
        <v>20</v>
      </c>
    </row>
    <row r="225" spans="1:5" ht="18.75" x14ac:dyDescent="0.3">
      <c r="A225" s="73" t="s">
        <v>88</v>
      </c>
      <c r="B225" s="73">
        <v>144522</v>
      </c>
      <c r="C225" s="73">
        <v>19.943000000000001</v>
      </c>
      <c r="D225" s="73">
        <v>5.0000000000000001E-3</v>
      </c>
      <c r="E225" s="3" t="s">
        <v>20</v>
      </c>
    </row>
    <row r="226" spans="1:5" ht="18.75" x14ac:dyDescent="0.3">
      <c r="A226" s="73" t="s">
        <v>88</v>
      </c>
      <c r="B226" s="73">
        <v>144523</v>
      </c>
      <c r="C226" s="73">
        <v>19.943999999999999</v>
      </c>
      <c r="D226" s="73">
        <v>6.0000000000000001E-3</v>
      </c>
      <c r="E226" s="3" t="s">
        <v>20</v>
      </c>
    </row>
    <row r="227" spans="1:5" ht="18.75" x14ac:dyDescent="0.3">
      <c r="A227" s="73" t="s">
        <v>88</v>
      </c>
      <c r="B227" s="73">
        <v>144524</v>
      </c>
      <c r="C227" s="73">
        <v>19.971</v>
      </c>
      <c r="D227" s="73">
        <v>6.0000000000000001E-3</v>
      </c>
      <c r="E227" s="3" t="s">
        <v>20</v>
      </c>
    </row>
    <row r="228" spans="1:5" ht="18.75" x14ac:dyDescent="0.3">
      <c r="A228" s="73" t="s">
        <v>144</v>
      </c>
      <c r="B228" s="74" t="s">
        <v>245</v>
      </c>
      <c r="C228" s="74">
        <v>19.984999999999999</v>
      </c>
      <c r="D228" s="74">
        <v>8.0000000000000002E-3</v>
      </c>
      <c r="E228" s="75">
        <v>44565</v>
      </c>
    </row>
    <row r="229" spans="1:5" ht="18.75" x14ac:dyDescent="0.3">
      <c r="A229" s="73" t="s">
        <v>144</v>
      </c>
      <c r="B229" s="74" t="s">
        <v>246</v>
      </c>
      <c r="C229" s="74">
        <v>19.927</v>
      </c>
      <c r="D229" s="74">
        <v>8.0000000000000002E-3</v>
      </c>
      <c r="E229" s="75">
        <v>44565</v>
      </c>
    </row>
    <row r="230" spans="1:5" ht="18.75" x14ac:dyDescent="0.3">
      <c r="A230" s="73" t="s">
        <v>144</v>
      </c>
      <c r="B230" s="74" t="s">
        <v>247</v>
      </c>
      <c r="C230" s="74">
        <v>19.963999999999999</v>
      </c>
      <c r="D230" s="74">
        <v>8.0000000000000002E-3</v>
      </c>
      <c r="E230" s="75">
        <v>44566</v>
      </c>
    </row>
    <row r="231" spans="1:5" ht="18.75" x14ac:dyDescent="0.3">
      <c r="A231" s="73" t="s">
        <v>144</v>
      </c>
      <c r="B231" s="74" t="s">
        <v>248</v>
      </c>
      <c r="C231" s="74">
        <v>19.978999999999999</v>
      </c>
      <c r="D231" s="74">
        <v>8.0000000000000002E-3</v>
      </c>
      <c r="E231" s="75">
        <v>44566</v>
      </c>
    </row>
    <row r="232" spans="1:5" ht="18.75" x14ac:dyDescent="0.3">
      <c r="A232" s="73" t="s">
        <v>144</v>
      </c>
      <c r="B232" s="74" t="s">
        <v>249</v>
      </c>
      <c r="C232" s="74">
        <v>19.952000000000002</v>
      </c>
      <c r="D232" s="74">
        <v>8.0000000000000002E-3</v>
      </c>
      <c r="E232" s="75">
        <v>44566</v>
      </c>
    </row>
    <row r="233" spans="1:5" ht="18.75" x14ac:dyDescent="0.3">
      <c r="A233" s="73" t="s">
        <v>144</v>
      </c>
      <c r="B233" s="74" t="s">
        <v>250</v>
      </c>
      <c r="C233" s="74">
        <v>19.992000000000001</v>
      </c>
      <c r="D233" s="74">
        <v>8.0000000000000002E-3</v>
      </c>
      <c r="E233" s="75">
        <v>44566</v>
      </c>
    </row>
    <row r="234" spans="1:5" ht="18.75" x14ac:dyDescent="0.3">
      <c r="A234" s="73" t="s">
        <v>144</v>
      </c>
      <c r="B234" s="74" t="s">
        <v>251</v>
      </c>
      <c r="C234" s="74">
        <v>19.994</v>
      </c>
      <c r="D234" s="74">
        <v>8.0000000000000002E-3</v>
      </c>
      <c r="E234" s="75">
        <v>44566</v>
      </c>
    </row>
    <row r="235" spans="1:5" ht="18.75" x14ac:dyDescent="0.3">
      <c r="A235" s="73" t="s">
        <v>144</v>
      </c>
      <c r="B235" s="74" t="s">
        <v>252</v>
      </c>
      <c r="C235" s="74">
        <v>20.021999999999998</v>
      </c>
      <c r="D235" s="74">
        <v>8.0000000000000002E-3</v>
      </c>
      <c r="E235" s="75">
        <v>44566</v>
      </c>
    </row>
    <row r="236" spans="1:5" ht="18.75" x14ac:dyDescent="0.3">
      <c r="A236" s="73" t="s">
        <v>144</v>
      </c>
      <c r="B236" s="74" t="s">
        <v>253</v>
      </c>
      <c r="C236" s="74">
        <v>19.994</v>
      </c>
      <c r="D236" s="74">
        <v>8.0000000000000002E-3</v>
      </c>
      <c r="E236" s="75">
        <v>44566</v>
      </c>
    </row>
    <row r="237" spans="1:5" ht="18.75" x14ac:dyDescent="0.3">
      <c r="A237" s="73" t="s">
        <v>144</v>
      </c>
      <c r="B237" s="74" t="s">
        <v>254</v>
      </c>
      <c r="C237" s="74">
        <v>19.960999999999999</v>
      </c>
      <c r="D237" s="74">
        <v>8.0000000000000002E-3</v>
      </c>
      <c r="E237" s="75">
        <v>44566</v>
      </c>
    </row>
    <row r="238" spans="1:5" ht="18.75" x14ac:dyDescent="0.3">
      <c r="A238" s="73" t="s">
        <v>144</v>
      </c>
      <c r="B238" s="74" t="s">
        <v>255</v>
      </c>
      <c r="C238" s="74">
        <v>19.972999999999999</v>
      </c>
      <c r="D238" s="74">
        <v>8.0000000000000002E-3</v>
      </c>
      <c r="E238" s="75">
        <v>44566</v>
      </c>
    </row>
    <row r="239" spans="1:5" ht="18.75" x14ac:dyDescent="0.3">
      <c r="A239" s="73" t="s">
        <v>144</v>
      </c>
      <c r="B239" s="74" t="s">
        <v>256</v>
      </c>
      <c r="C239" s="74">
        <v>19.989999999999998</v>
      </c>
      <c r="D239" s="74">
        <v>8.0000000000000002E-3</v>
      </c>
      <c r="E239" s="75">
        <v>44566</v>
      </c>
    </row>
    <row r="240" spans="1:5" ht="18.75" x14ac:dyDescent="0.3">
      <c r="A240" s="73" t="s">
        <v>144</v>
      </c>
      <c r="B240" s="74" t="s">
        <v>257</v>
      </c>
      <c r="C240" s="74">
        <v>20.077000000000002</v>
      </c>
      <c r="D240" s="74">
        <v>8.0000000000000002E-3</v>
      </c>
      <c r="E240" s="75">
        <v>44566</v>
      </c>
    </row>
    <row r="241" spans="1:5" ht="18.75" x14ac:dyDescent="0.3">
      <c r="A241" s="73" t="s">
        <v>144</v>
      </c>
      <c r="B241" s="74" t="s">
        <v>258</v>
      </c>
      <c r="C241" s="74">
        <v>19.937999999999999</v>
      </c>
      <c r="D241" s="74">
        <v>8.0000000000000002E-3</v>
      </c>
      <c r="E241" s="75">
        <v>44566</v>
      </c>
    </row>
    <row r="242" spans="1:5" ht="18.75" x14ac:dyDescent="0.3">
      <c r="A242" s="73" t="s">
        <v>144</v>
      </c>
      <c r="B242" s="74" t="s">
        <v>259</v>
      </c>
      <c r="C242" s="74">
        <v>19.946999999999999</v>
      </c>
      <c r="D242" s="74">
        <v>8.0000000000000002E-3</v>
      </c>
      <c r="E242" s="75">
        <v>44566</v>
      </c>
    </row>
    <row r="243" spans="1:5" ht="18.75" x14ac:dyDescent="0.3">
      <c r="A243" s="73" t="s">
        <v>144</v>
      </c>
      <c r="B243" s="74" t="s">
        <v>260</v>
      </c>
      <c r="C243" s="74">
        <v>19.966999999999999</v>
      </c>
      <c r="D243" s="74">
        <v>8.0000000000000002E-3</v>
      </c>
      <c r="E243" s="75">
        <v>44566</v>
      </c>
    </row>
    <row r="244" spans="1:5" ht="18.75" x14ac:dyDescent="0.3">
      <c r="A244" s="73" t="s">
        <v>144</v>
      </c>
      <c r="B244" s="74" t="s">
        <v>261</v>
      </c>
      <c r="C244" s="74">
        <v>19.977</v>
      </c>
      <c r="D244" s="74">
        <v>8.0000000000000002E-3</v>
      </c>
      <c r="E244" s="75">
        <v>44566</v>
      </c>
    </row>
    <row r="245" spans="1:5" ht="18.75" x14ac:dyDescent="0.3">
      <c r="A245" s="73" t="s">
        <v>144</v>
      </c>
      <c r="B245" s="74" t="s">
        <v>262</v>
      </c>
      <c r="C245" s="74">
        <v>19.966999999999999</v>
      </c>
      <c r="D245" s="74">
        <v>8.0000000000000002E-3</v>
      </c>
      <c r="E245" s="75">
        <v>44566</v>
      </c>
    </row>
    <row r="246" spans="1:5" ht="18.75" x14ac:dyDescent="0.3">
      <c r="A246" s="73" t="s">
        <v>144</v>
      </c>
      <c r="B246" s="74" t="s">
        <v>263</v>
      </c>
      <c r="C246" s="74">
        <v>19.975000000000001</v>
      </c>
      <c r="D246" s="74">
        <v>8.0000000000000002E-3</v>
      </c>
      <c r="E246" s="75">
        <v>44566</v>
      </c>
    </row>
    <row r="247" spans="1:5" ht="18.75" x14ac:dyDescent="0.3">
      <c r="A247" s="73" t="s">
        <v>144</v>
      </c>
      <c r="B247" s="74" t="s">
        <v>264</v>
      </c>
      <c r="C247" s="74">
        <v>19.933</v>
      </c>
      <c r="D247" s="74">
        <v>8.0000000000000002E-3</v>
      </c>
      <c r="E247" s="75">
        <v>44566</v>
      </c>
    </row>
    <row r="248" spans="1:5" ht="18.75" x14ac:dyDescent="0.3">
      <c r="A248" s="73" t="s">
        <v>144</v>
      </c>
      <c r="B248" s="74" t="s">
        <v>265</v>
      </c>
      <c r="C248" s="74">
        <v>19.962</v>
      </c>
      <c r="D248" s="74">
        <v>8.0000000000000002E-3</v>
      </c>
      <c r="E248" s="75">
        <v>44566</v>
      </c>
    </row>
    <row r="249" spans="1:5" ht="18.75" x14ac:dyDescent="0.3">
      <c r="A249" s="73" t="s">
        <v>144</v>
      </c>
      <c r="B249" s="74" t="s">
        <v>266</v>
      </c>
      <c r="C249" s="74">
        <v>19.951000000000001</v>
      </c>
      <c r="D249" s="74">
        <v>8.0000000000000002E-3</v>
      </c>
      <c r="E249" s="75">
        <v>44566</v>
      </c>
    </row>
    <row r="250" spans="1:5" ht="18.75" x14ac:dyDescent="0.3">
      <c r="A250" s="73" t="s">
        <v>144</v>
      </c>
      <c r="B250" s="74" t="s">
        <v>267</v>
      </c>
      <c r="C250" s="74">
        <v>19.969000000000001</v>
      </c>
      <c r="D250" s="74">
        <v>8.0000000000000002E-3</v>
      </c>
      <c r="E250" s="75">
        <v>44566</v>
      </c>
    </row>
    <row r="251" spans="1:5" ht="18.75" x14ac:dyDescent="0.3">
      <c r="A251" s="73" t="s">
        <v>144</v>
      </c>
      <c r="B251" s="74" t="s">
        <v>268</v>
      </c>
      <c r="C251" s="74">
        <v>20.004999999999999</v>
      </c>
      <c r="D251" s="74">
        <v>8.0000000000000002E-3</v>
      </c>
      <c r="E251" s="75">
        <v>44566</v>
      </c>
    </row>
    <row r="252" spans="1:5" ht="18.75" x14ac:dyDescent="0.3">
      <c r="A252" s="73" t="s">
        <v>144</v>
      </c>
      <c r="B252" s="74" t="s">
        <v>269</v>
      </c>
      <c r="C252" s="74">
        <v>19.963999999999999</v>
      </c>
      <c r="D252" s="74">
        <v>8.0000000000000002E-3</v>
      </c>
      <c r="E252" s="75">
        <v>44566</v>
      </c>
    </row>
    <row r="253" spans="1:5" ht="18.75" x14ac:dyDescent="0.3">
      <c r="A253" s="73" t="s">
        <v>144</v>
      </c>
      <c r="B253" s="74" t="s">
        <v>270</v>
      </c>
      <c r="C253" s="74">
        <v>19.937000000000001</v>
      </c>
      <c r="D253" s="74">
        <v>8.0000000000000002E-3</v>
      </c>
      <c r="E253" s="75">
        <v>44566</v>
      </c>
    </row>
    <row r="254" spans="1:5" ht="18.75" x14ac:dyDescent="0.3">
      <c r="A254" s="73" t="s">
        <v>144</v>
      </c>
      <c r="B254" s="74" t="s">
        <v>271</v>
      </c>
      <c r="C254" s="74">
        <v>19.988</v>
      </c>
      <c r="D254" s="74">
        <v>8.0000000000000002E-3</v>
      </c>
      <c r="E254" s="75">
        <v>44566</v>
      </c>
    </row>
    <row r="255" spans="1:5" ht="18.75" x14ac:dyDescent="0.3">
      <c r="A255" s="73" t="s">
        <v>144</v>
      </c>
      <c r="B255" s="74" t="s">
        <v>272</v>
      </c>
      <c r="C255" s="74">
        <v>19.923999999999999</v>
      </c>
      <c r="D255" s="74">
        <v>8.0000000000000002E-3</v>
      </c>
      <c r="E255" s="75">
        <v>44566</v>
      </c>
    </row>
    <row r="256" spans="1:5" ht="18.75" x14ac:dyDescent="0.3">
      <c r="A256" s="73" t="s">
        <v>144</v>
      </c>
      <c r="B256" s="74" t="s">
        <v>273</v>
      </c>
      <c r="C256" s="74">
        <v>19.925999999999998</v>
      </c>
      <c r="D256" s="74">
        <v>8.0000000000000002E-3</v>
      </c>
      <c r="E256" s="75">
        <v>44566</v>
      </c>
    </row>
    <row r="257" spans="1:5" ht="18.75" x14ac:dyDescent="0.3">
      <c r="A257" s="73" t="s">
        <v>144</v>
      </c>
      <c r="B257" s="74" t="s">
        <v>274</v>
      </c>
      <c r="C257" s="74">
        <v>19.974</v>
      </c>
      <c r="D257" s="74">
        <v>8.0000000000000002E-3</v>
      </c>
      <c r="E257" s="75">
        <v>44566</v>
      </c>
    </row>
    <row r="258" spans="1:5" ht="18.75" x14ac:dyDescent="0.3">
      <c r="A258" s="73" t="s">
        <v>144</v>
      </c>
      <c r="B258" s="74" t="s">
        <v>275</v>
      </c>
      <c r="C258" s="74">
        <v>19.971</v>
      </c>
      <c r="D258" s="74">
        <v>8.0000000000000002E-3</v>
      </c>
      <c r="E258" s="75">
        <v>44566</v>
      </c>
    </row>
    <row r="259" spans="1:5" ht="18.75" x14ac:dyDescent="0.3">
      <c r="A259" s="73" t="s">
        <v>144</v>
      </c>
      <c r="B259" s="74" t="s">
        <v>276</v>
      </c>
      <c r="C259" s="74">
        <v>19.962</v>
      </c>
      <c r="D259" s="74">
        <v>8.0000000000000002E-3</v>
      </c>
      <c r="E259" s="75">
        <v>44566</v>
      </c>
    </row>
    <row r="260" spans="1:5" ht="18.75" x14ac:dyDescent="0.3">
      <c r="A260" s="73" t="s">
        <v>144</v>
      </c>
      <c r="B260" s="74" t="s">
        <v>277</v>
      </c>
      <c r="C260" s="74">
        <v>19.940000000000001</v>
      </c>
      <c r="D260" s="74">
        <v>8.0000000000000002E-3</v>
      </c>
      <c r="E260" s="75">
        <v>44566</v>
      </c>
    </row>
    <row r="261" spans="1:5" ht="18.75" x14ac:dyDescent="0.3">
      <c r="A261" s="73" t="s">
        <v>144</v>
      </c>
      <c r="B261" s="74" t="s">
        <v>278</v>
      </c>
      <c r="C261" s="74">
        <v>19.945</v>
      </c>
      <c r="D261" s="74">
        <v>8.0000000000000002E-3</v>
      </c>
      <c r="E261" s="75">
        <v>44566</v>
      </c>
    </row>
    <row r="262" spans="1:5" ht="18.75" x14ac:dyDescent="0.3">
      <c r="A262" s="73" t="s">
        <v>144</v>
      </c>
      <c r="B262" s="74" t="s">
        <v>279</v>
      </c>
      <c r="C262" s="74">
        <v>19.95</v>
      </c>
      <c r="D262" s="74">
        <v>8.0000000000000002E-3</v>
      </c>
      <c r="E262" s="75">
        <v>44566</v>
      </c>
    </row>
    <row r="263" spans="1:5" ht="18.75" x14ac:dyDescent="0.3">
      <c r="A263" s="73" t="s">
        <v>144</v>
      </c>
      <c r="B263" s="74" t="s">
        <v>280</v>
      </c>
      <c r="C263" s="74">
        <v>20.036999999999999</v>
      </c>
      <c r="D263" s="74">
        <v>8.0000000000000002E-3</v>
      </c>
      <c r="E263" s="75">
        <v>44566</v>
      </c>
    </row>
    <row r="264" spans="1:5" ht="18.75" x14ac:dyDescent="0.3">
      <c r="A264" s="73" t="s">
        <v>144</v>
      </c>
      <c r="B264" s="73" t="s">
        <v>399</v>
      </c>
      <c r="C264" s="73">
        <v>20.009899999999998</v>
      </c>
      <c r="D264" s="73">
        <v>4.8999999999999998E-3</v>
      </c>
      <c r="E264" s="75">
        <v>44857</v>
      </c>
    </row>
    <row r="265" spans="1:5" ht="18.75" x14ac:dyDescent="0.3">
      <c r="A265" s="73" t="s">
        <v>144</v>
      </c>
      <c r="B265" s="73" t="s">
        <v>400</v>
      </c>
      <c r="C265" s="73">
        <v>20.006699999999999</v>
      </c>
      <c r="D265" s="73">
        <v>4.7000000000000002E-3</v>
      </c>
      <c r="E265" s="75">
        <v>44857</v>
      </c>
    </row>
    <row r="266" spans="1:5" ht="18.75" x14ac:dyDescent="0.3">
      <c r="A266" s="73" t="s">
        <v>144</v>
      </c>
      <c r="B266" s="73" t="s">
        <v>401</v>
      </c>
      <c r="C266" s="73">
        <v>20.009599999999999</v>
      </c>
      <c r="D266" s="73">
        <v>5.5999999999999999E-3</v>
      </c>
      <c r="E266" s="75">
        <v>44857</v>
      </c>
    </row>
    <row r="267" spans="1:5" ht="18.75" x14ac:dyDescent="0.3">
      <c r="A267" s="73" t="s">
        <v>144</v>
      </c>
      <c r="B267" s="73" t="s">
        <v>402</v>
      </c>
      <c r="C267" s="73">
        <v>20.0075</v>
      </c>
      <c r="D267" s="73">
        <v>5.0000000000000001E-3</v>
      </c>
      <c r="E267" s="75">
        <v>44857</v>
      </c>
    </row>
    <row r="268" spans="1:5" ht="18.75" x14ac:dyDescent="0.3">
      <c r="A268" s="73" t="s">
        <v>144</v>
      </c>
      <c r="B268" s="73" t="s">
        <v>403</v>
      </c>
      <c r="C268" s="73">
        <v>20.007300000000001</v>
      </c>
      <c r="D268" s="73">
        <v>5.1000000000000004E-3</v>
      </c>
      <c r="E268" s="75">
        <v>44857</v>
      </c>
    </row>
    <row r="269" spans="1:5" ht="18.75" x14ac:dyDescent="0.3">
      <c r="A269" s="73" t="s">
        <v>144</v>
      </c>
      <c r="B269" s="73" t="s">
        <v>404</v>
      </c>
      <c r="C269" s="73">
        <v>20.0044</v>
      </c>
      <c r="D269" s="73">
        <v>5.3E-3</v>
      </c>
      <c r="E269" s="75">
        <v>44857</v>
      </c>
    </row>
    <row r="270" spans="1:5" ht="18.75" x14ac:dyDescent="0.3">
      <c r="A270" s="73" t="s">
        <v>144</v>
      </c>
      <c r="B270" s="73" t="s">
        <v>405</v>
      </c>
      <c r="C270" s="73">
        <v>20.007899999999999</v>
      </c>
      <c r="D270" s="73">
        <v>5.1000000000000004E-3</v>
      </c>
      <c r="E270" s="75">
        <v>44857</v>
      </c>
    </row>
    <row r="271" spans="1:5" ht="18.75" x14ac:dyDescent="0.3">
      <c r="A271" s="73" t="s">
        <v>144</v>
      </c>
      <c r="B271" s="73" t="s">
        <v>406</v>
      </c>
      <c r="C271" s="73">
        <v>20.001000000000001</v>
      </c>
      <c r="D271" s="73">
        <v>5.5999999999999999E-3</v>
      </c>
      <c r="E271" s="75">
        <v>44857</v>
      </c>
    </row>
    <row r="272" spans="1:5" ht="18.75" x14ac:dyDescent="0.3">
      <c r="A272" s="73" t="s">
        <v>144</v>
      </c>
      <c r="B272" s="73" t="s">
        <v>407</v>
      </c>
      <c r="C272" s="73">
        <v>20.000299999999999</v>
      </c>
      <c r="D272" s="73">
        <v>5.3E-3</v>
      </c>
      <c r="E272" s="75">
        <v>44857</v>
      </c>
    </row>
    <row r="273" spans="1:5" ht="18.75" x14ac:dyDescent="0.3">
      <c r="A273" s="73" t="s">
        <v>144</v>
      </c>
      <c r="B273" s="73" t="s">
        <v>408</v>
      </c>
      <c r="C273" s="73">
        <v>20.007000000000001</v>
      </c>
      <c r="D273" s="73">
        <v>6.8999999999999999E-3</v>
      </c>
      <c r="E273" s="75">
        <v>44857</v>
      </c>
    </row>
    <row r="274" spans="1:5" ht="18.75" x14ac:dyDescent="0.3">
      <c r="A274" s="73" t="s">
        <v>144</v>
      </c>
      <c r="B274" s="73" t="s">
        <v>409</v>
      </c>
      <c r="C274" s="73">
        <v>20.0152</v>
      </c>
      <c r="D274" s="73">
        <v>5.0000000000000001E-3</v>
      </c>
      <c r="E274" s="75">
        <v>44857</v>
      </c>
    </row>
    <row r="275" spans="1:5" ht="18.75" x14ac:dyDescent="0.3">
      <c r="A275" s="73" t="s">
        <v>144</v>
      </c>
      <c r="B275" s="73" t="s">
        <v>410</v>
      </c>
      <c r="C275" s="73">
        <v>20.009799999999998</v>
      </c>
      <c r="D275" s="73">
        <v>5.4000000000000003E-3</v>
      </c>
      <c r="E275" s="75">
        <v>44857</v>
      </c>
    </row>
    <row r="276" spans="1:5" ht="18.75" x14ac:dyDescent="0.3">
      <c r="A276" s="73" t="s">
        <v>144</v>
      </c>
      <c r="B276" s="73" t="s">
        <v>411</v>
      </c>
      <c r="C276" s="73">
        <v>20.006599999999999</v>
      </c>
      <c r="D276" s="73">
        <v>6.1999999999999998E-3</v>
      </c>
      <c r="E276" s="75">
        <v>44857</v>
      </c>
    </row>
    <row r="277" spans="1:5" ht="18.75" x14ac:dyDescent="0.3">
      <c r="A277" s="73" t="s">
        <v>144</v>
      </c>
      <c r="B277" s="73" t="s">
        <v>412</v>
      </c>
      <c r="C277" s="73">
        <v>20.0061</v>
      </c>
      <c r="D277" s="73">
        <v>5.0000000000000001E-3</v>
      </c>
      <c r="E277" s="75">
        <v>44857</v>
      </c>
    </row>
    <row r="278" spans="1:5" ht="18.75" x14ac:dyDescent="0.3">
      <c r="A278" s="73" t="s">
        <v>144</v>
      </c>
      <c r="B278" s="73" t="s">
        <v>413</v>
      </c>
      <c r="C278" s="73">
        <v>20.0077</v>
      </c>
      <c r="D278" s="73">
        <v>6.1000000000000004E-3</v>
      </c>
      <c r="E278" s="75">
        <v>44857</v>
      </c>
    </row>
    <row r="279" spans="1:5" ht="18.75" x14ac:dyDescent="0.3">
      <c r="A279" s="73" t="s">
        <v>144</v>
      </c>
      <c r="B279" s="73" t="s">
        <v>414</v>
      </c>
      <c r="C279" s="73">
        <v>20.004000000000001</v>
      </c>
      <c r="D279" s="73">
        <v>4.7999999999999996E-3</v>
      </c>
      <c r="E279" s="75">
        <v>44857</v>
      </c>
    </row>
    <row r="280" spans="1:5" ht="18.75" x14ac:dyDescent="0.3">
      <c r="A280" s="73" t="s">
        <v>144</v>
      </c>
      <c r="B280" s="73" t="s">
        <v>415</v>
      </c>
      <c r="C280" s="73">
        <v>20.010999999999999</v>
      </c>
      <c r="D280" s="73">
        <v>4.7000000000000002E-3</v>
      </c>
      <c r="E280" s="75">
        <v>44857</v>
      </c>
    </row>
    <row r="281" spans="1:5" ht="18.75" x14ac:dyDescent="0.3">
      <c r="A281" s="73" t="s">
        <v>144</v>
      </c>
      <c r="B281" s="73" t="s">
        <v>416</v>
      </c>
      <c r="C281" s="73">
        <v>20.010400000000001</v>
      </c>
      <c r="D281" s="73">
        <v>5.0000000000000001E-3</v>
      </c>
      <c r="E281" s="75">
        <v>44857</v>
      </c>
    </row>
    <row r="282" spans="1:5" ht="18.75" x14ac:dyDescent="0.3">
      <c r="A282" s="73" t="s">
        <v>144</v>
      </c>
      <c r="B282" s="73" t="s">
        <v>417</v>
      </c>
      <c r="C282" s="73">
        <v>20.003599999999999</v>
      </c>
      <c r="D282" s="73">
        <v>4.7999999999999996E-3</v>
      </c>
      <c r="E282" s="75">
        <v>44857</v>
      </c>
    </row>
    <row r="283" spans="1:5" ht="18.75" x14ac:dyDescent="0.3">
      <c r="A283" s="73" t="s">
        <v>144</v>
      </c>
      <c r="B283" s="73" t="s">
        <v>418</v>
      </c>
      <c r="C283" s="73">
        <v>20.007200000000001</v>
      </c>
      <c r="D283" s="73">
        <v>5.8999999999999999E-3</v>
      </c>
      <c r="E283" s="75">
        <v>44857</v>
      </c>
    </row>
    <row r="284" spans="1:5" ht="18.75" x14ac:dyDescent="0.3">
      <c r="A284" s="73"/>
      <c r="B284" s="74"/>
      <c r="C284" s="74"/>
      <c r="D284" s="74"/>
      <c r="E284" s="75"/>
    </row>
    <row r="285" spans="1:5" ht="18.75" x14ac:dyDescent="0.3">
      <c r="A285" s="73" t="s">
        <v>314</v>
      </c>
      <c r="B285" s="74" t="s">
        <v>323</v>
      </c>
      <c r="C285" s="74">
        <v>0</v>
      </c>
      <c r="D285" s="74">
        <v>0</v>
      </c>
      <c r="E285" s="74">
        <v>0</v>
      </c>
    </row>
    <row r="286" spans="1:5" ht="18.75" x14ac:dyDescent="0.3">
      <c r="A286" s="73" t="s">
        <v>89</v>
      </c>
      <c r="B286" s="73">
        <v>144525</v>
      </c>
      <c r="C286" s="73">
        <v>24.975000000000001</v>
      </c>
      <c r="D286" s="73">
        <v>7.0000000000000001E-3</v>
      </c>
      <c r="E286" s="3" t="s">
        <v>20</v>
      </c>
    </row>
    <row r="287" spans="1:5" ht="18.75" x14ac:dyDescent="0.3">
      <c r="A287" s="73" t="s">
        <v>89</v>
      </c>
      <c r="B287" s="73">
        <v>144526</v>
      </c>
      <c r="C287" s="73">
        <v>25.033000000000001</v>
      </c>
      <c r="D287" s="73">
        <v>8.0000000000000002E-3</v>
      </c>
      <c r="E287" s="3" t="s">
        <v>20</v>
      </c>
    </row>
    <row r="288" spans="1:5" ht="18.75" x14ac:dyDescent="0.3">
      <c r="A288" s="73" t="s">
        <v>89</v>
      </c>
      <c r="B288" s="73">
        <v>144527</v>
      </c>
      <c r="C288" s="73">
        <v>25.024999999999999</v>
      </c>
      <c r="D288" s="73">
        <v>6.0000000000000001E-3</v>
      </c>
      <c r="E288" s="3" t="s">
        <v>20</v>
      </c>
    </row>
    <row r="289" spans="1:5" ht="18.75" x14ac:dyDescent="0.3">
      <c r="A289" s="73" t="s">
        <v>89</v>
      </c>
      <c r="B289" s="73">
        <v>144528</v>
      </c>
      <c r="C289" s="73">
        <v>24.995000000000001</v>
      </c>
      <c r="D289" s="73">
        <v>6.0000000000000001E-3</v>
      </c>
      <c r="E289" s="3" t="s">
        <v>20</v>
      </c>
    </row>
    <row r="290" spans="1:5" ht="18.75" x14ac:dyDescent="0.3">
      <c r="A290" s="73" t="s">
        <v>281</v>
      </c>
      <c r="B290" s="74" t="s">
        <v>282</v>
      </c>
      <c r="C290" s="74">
        <v>25.024000000000001</v>
      </c>
      <c r="D290" s="74">
        <v>8.0000000000000002E-3</v>
      </c>
      <c r="E290" s="75">
        <v>44566</v>
      </c>
    </row>
    <row r="291" spans="1:5" ht="18.75" x14ac:dyDescent="0.3">
      <c r="A291" s="73" t="s">
        <v>281</v>
      </c>
      <c r="B291" s="74" t="s">
        <v>283</v>
      </c>
      <c r="C291" s="74">
        <v>25.062000000000001</v>
      </c>
      <c r="D291" s="74">
        <v>8.0000000000000002E-3</v>
      </c>
      <c r="E291" s="75">
        <v>44566</v>
      </c>
    </row>
    <row r="292" spans="1:5" ht="18.75" x14ac:dyDescent="0.3">
      <c r="A292" s="73" t="s">
        <v>281</v>
      </c>
      <c r="B292" s="74" t="s">
        <v>284</v>
      </c>
      <c r="C292" s="74">
        <v>25.048999999999999</v>
      </c>
      <c r="D292" s="74">
        <v>8.0000000000000002E-3</v>
      </c>
      <c r="E292" s="75">
        <v>44566</v>
      </c>
    </row>
    <row r="293" spans="1:5" ht="18.75" x14ac:dyDescent="0.3">
      <c r="A293" s="73" t="s">
        <v>281</v>
      </c>
      <c r="B293" s="74" t="s">
        <v>285</v>
      </c>
      <c r="C293" s="74">
        <v>25.039000000000001</v>
      </c>
      <c r="D293" s="74">
        <v>8.0000000000000002E-3</v>
      </c>
      <c r="E293" s="75">
        <v>44567</v>
      </c>
    </row>
    <row r="294" spans="1:5" ht="18.75" x14ac:dyDescent="0.3">
      <c r="A294" s="73" t="s">
        <v>281</v>
      </c>
      <c r="B294" s="74" t="s">
        <v>286</v>
      </c>
      <c r="C294" s="74">
        <v>25.021000000000001</v>
      </c>
      <c r="D294" s="74">
        <v>8.0000000000000002E-3</v>
      </c>
      <c r="E294" s="75">
        <v>44567</v>
      </c>
    </row>
    <row r="295" spans="1:5" ht="18.75" x14ac:dyDescent="0.3">
      <c r="A295" s="73" t="s">
        <v>281</v>
      </c>
      <c r="B295" s="74" t="s">
        <v>287</v>
      </c>
      <c r="C295" s="74">
        <v>25.036999999999999</v>
      </c>
      <c r="D295" s="74">
        <v>8.0000000000000002E-3</v>
      </c>
      <c r="E295" s="75">
        <v>44567</v>
      </c>
    </row>
    <row r="296" spans="1:5" ht="18.75" x14ac:dyDescent="0.3">
      <c r="A296" s="73" t="s">
        <v>281</v>
      </c>
      <c r="B296" s="73" t="s">
        <v>419</v>
      </c>
      <c r="C296" s="73">
        <v>25.009399999999999</v>
      </c>
      <c r="D296" s="73">
        <v>6.1999999999999998E-3</v>
      </c>
      <c r="E296" s="75">
        <v>44856</v>
      </c>
    </row>
    <row r="297" spans="1:5" ht="18.75" x14ac:dyDescent="0.3">
      <c r="A297" s="73" t="s">
        <v>281</v>
      </c>
      <c r="B297" s="73" t="s">
        <v>420</v>
      </c>
      <c r="C297" s="73">
        <v>25.000299999999999</v>
      </c>
      <c r="D297" s="73">
        <v>7.1999999999999998E-3</v>
      </c>
      <c r="E297" s="75">
        <v>44856</v>
      </c>
    </row>
    <row r="298" spans="1:5" ht="18.75" x14ac:dyDescent="0.3">
      <c r="A298" s="73" t="s">
        <v>281</v>
      </c>
      <c r="B298" s="73" t="s">
        <v>421</v>
      </c>
      <c r="C298" s="73">
        <v>25.0167</v>
      </c>
      <c r="D298" s="73">
        <v>6.1999999999999998E-3</v>
      </c>
      <c r="E298" s="75">
        <v>44856</v>
      </c>
    </row>
    <row r="299" spans="1:5" ht="18.75" x14ac:dyDescent="0.3">
      <c r="A299" s="73" t="s">
        <v>281</v>
      </c>
      <c r="B299" s="73" t="s">
        <v>422</v>
      </c>
      <c r="C299" s="73">
        <v>25.008600000000001</v>
      </c>
      <c r="D299" s="73">
        <v>6.1999999999999998E-3</v>
      </c>
      <c r="E299" s="75">
        <v>44856</v>
      </c>
    </row>
    <row r="300" spans="1:5" ht="18.75" x14ac:dyDescent="0.3">
      <c r="A300" s="73" t="s">
        <v>281</v>
      </c>
      <c r="B300" s="73" t="s">
        <v>423</v>
      </c>
      <c r="C300" s="73">
        <v>25.011800000000001</v>
      </c>
      <c r="D300" s="73">
        <v>6.3E-3</v>
      </c>
      <c r="E300" s="75">
        <v>44856</v>
      </c>
    </row>
    <row r="301" spans="1:5" ht="18.75" x14ac:dyDescent="0.3">
      <c r="A301" s="73" t="s">
        <v>281</v>
      </c>
      <c r="B301" s="73" t="s">
        <v>424</v>
      </c>
      <c r="C301" s="73">
        <v>25.014700000000001</v>
      </c>
      <c r="D301" s="73">
        <v>6.1999999999999998E-3</v>
      </c>
      <c r="E301" s="75">
        <v>44856</v>
      </c>
    </row>
    <row r="302" spans="1:5" ht="18.75" x14ac:dyDescent="0.3">
      <c r="A302" s="73" t="s">
        <v>281</v>
      </c>
      <c r="B302" s="73" t="s">
        <v>425</v>
      </c>
      <c r="C302" s="73">
        <v>25.007000000000001</v>
      </c>
      <c r="D302" s="73">
        <v>6.1000000000000004E-3</v>
      </c>
      <c r="E302" s="75">
        <v>44856</v>
      </c>
    </row>
    <row r="303" spans="1:5" ht="18.75" x14ac:dyDescent="0.3">
      <c r="A303" s="73" t="s">
        <v>281</v>
      </c>
      <c r="B303" s="73" t="s">
        <v>426</v>
      </c>
      <c r="C303" s="73">
        <v>25.000900000000001</v>
      </c>
      <c r="D303" s="73">
        <v>8.0999999999999996E-3</v>
      </c>
      <c r="E303" s="75">
        <v>44856</v>
      </c>
    </row>
    <row r="304" spans="1:5" ht="18.75" x14ac:dyDescent="0.3">
      <c r="A304" s="73" t="s">
        <v>281</v>
      </c>
      <c r="B304" s="73" t="s">
        <v>427</v>
      </c>
      <c r="C304" s="73">
        <v>25.0032</v>
      </c>
      <c r="D304" s="73">
        <v>6.4999999999999997E-3</v>
      </c>
      <c r="E304" s="75">
        <v>44856</v>
      </c>
    </row>
    <row r="305" spans="1:5" ht="18.75" x14ac:dyDescent="0.3">
      <c r="A305" s="73" t="s">
        <v>281</v>
      </c>
      <c r="B305" s="73" t="s">
        <v>428</v>
      </c>
      <c r="C305" s="73">
        <v>25.010200000000001</v>
      </c>
      <c r="D305" s="73">
        <v>6.7999999999999996E-3</v>
      </c>
      <c r="E305" s="75">
        <v>44856</v>
      </c>
    </row>
    <row r="306" spans="1:5" ht="18.75" x14ac:dyDescent="0.3">
      <c r="A306" s="73"/>
      <c r="B306" s="74"/>
      <c r="C306" s="74"/>
      <c r="D306" s="74"/>
      <c r="E306" s="75"/>
    </row>
    <row r="307" spans="1:5" ht="18.75" x14ac:dyDescent="0.3">
      <c r="A307" s="73" t="s">
        <v>324</v>
      </c>
      <c r="B307" s="74" t="s">
        <v>325</v>
      </c>
      <c r="C307" s="74">
        <v>0</v>
      </c>
      <c r="D307" s="74">
        <v>0</v>
      </c>
      <c r="E307" s="74">
        <v>0</v>
      </c>
    </row>
    <row r="308" spans="1:5" ht="18.75" x14ac:dyDescent="0.3">
      <c r="A308" s="73" t="s">
        <v>90</v>
      </c>
      <c r="B308" s="73">
        <v>144529</v>
      </c>
      <c r="C308" s="73">
        <v>50.375</v>
      </c>
      <c r="D308" s="73">
        <v>1.0999999999999999E-2</v>
      </c>
      <c r="E308" s="3" t="s">
        <v>20</v>
      </c>
    </row>
    <row r="309" spans="1:5" ht="18.75" x14ac:dyDescent="0.3">
      <c r="A309" s="73" t="s">
        <v>90</v>
      </c>
      <c r="B309" s="73">
        <v>144530</v>
      </c>
      <c r="C309" s="73">
        <v>50.487000000000002</v>
      </c>
      <c r="D309" s="73">
        <v>1.0999999999999999E-2</v>
      </c>
      <c r="E309" s="3" t="s">
        <v>20</v>
      </c>
    </row>
    <row r="310" spans="1:5" ht="18.75" x14ac:dyDescent="0.3">
      <c r="A310" s="73" t="s">
        <v>288</v>
      </c>
      <c r="B310" s="74" t="s">
        <v>289</v>
      </c>
      <c r="C310" s="74">
        <v>49.901000000000003</v>
      </c>
      <c r="D310" s="74">
        <v>8.0000000000000002E-3</v>
      </c>
      <c r="E310" s="75">
        <v>44567</v>
      </c>
    </row>
    <row r="311" spans="1:5" ht="18.75" x14ac:dyDescent="0.3">
      <c r="A311" s="73" t="s">
        <v>288</v>
      </c>
      <c r="B311" s="74" t="s">
        <v>290</v>
      </c>
      <c r="C311" s="74">
        <v>49.83</v>
      </c>
      <c r="D311" s="74">
        <v>8.0000000000000002E-3</v>
      </c>
      <c r="E311" s="75">
        <v>44567</v>
      </c>
    </row>
    <row r="312" spans="1:5" ht="18.75" x14ac:dyDescent="0.3">
      <c r="A312" s="73" t="s">
        <v>288</v>
      </c>
      <c r="B312" s="74" t="s">
        <v>291</v>
      </c>
      <c r="C312" s="74">
        <v>49.823999999999998</v>
      </c>
      <c r="D312" s="74">
        <v>8.0000000000000002E-3</v>
      </c>
      <c r="E312" s="75">
        <v>44567</v>
      </c>
    </row>
    <row r="313" spans="1:5" ht="18.75" x14ac:dyDescent="0.3">
      <c r="A313" s="73" t="s">
        <v>288</v>
      </c>
      <c r="B313" s="74" t="s">
        <v>292</v>
      </c>
      <c r="C313" s="74">
        <v>49.823999999999998</v>
      </c>
      <c r="D313" s="74">
        <v>8.0000000000000002E-3</v>
      </c>
      <c r="E313" s="75">
        <v>44567</v>
      </c>
    </row>
    <row r="314" spans="1:5" ht="18.75" x14ac:dyDescent="0.3">
      <c r="A314" s="73" t="s">
        <v>288</v>
      </c>
      <c r="B314" s="74" t="s">
        <v>293</v>
      </c>
      <c r="C314" s="74">
        <v>49.838999999999999</v>
      </c>
      <c r="D314" s="74">
        <v>8.0000000000000002E-3</v>
      </c>
      <c r="E314" s="75">
        <v>44567</v>
      </c>
    </row>
    <row r="315" spans="1:5" ht="18.75" x14ac:dyDescent="0.3">
      <c r="A315" s="73" t="s">
        <v>288</v>
      </c>
      <c r="B315" s="74" t="s">
        <v>294</v>
      </c>
      <c r="C315" s="74">
        <v>49.887</v>
      </c>
      <c r="D315" s="74">
        <v>8.0000000000000002E-3</v>
      </c>
      <c r="E315" s="75">
        <v>44567</v>
      </c>
    </row>
    <row r="316" spans="1:5" ht="18.75" x14ac:dyDescent="0.3">
      <c r="A316" s="73"/>
      <c r="B316" s="74"/>
      <c r="C316" s="74"/>
      <c r="D316" s="74"/>
      <c r="E316" s="75"/>
    </row>
    <row r="317" spans="1:5" ht="18.75" x14ac:dyDescent="0.3">
      <c r="A317" s="73" t="s">
        <v>326</v>
      </c>
      <c r="B317" s="73" t="s">
        <v>327</v>
      </c>
      <c r="C317" s="74">
        <v>0</v>
      </c>
      <c r="D317" s="74">
        <v>0</v>
      </c>
      <c r="E317" s="75">
        <v>0</v>
      </c>
    </row>
    <row r="318" spans="1:5" ht="18.75" x14ac:dyDescent="0.3">
      <c r="A318" s="73" t="s">
        <v>91</v>
      </c>
      <c r="B318" s="73">
        <v>144536</v>
      </c>
      <c r="C318" s="73">
        <v>24.995000000000001</v>
      </c>
      <c r="D318" s="73">
        <v>6.0000000000000001E-3</v>
      </c>
      <c r="E318" s="3" t="s">
        <v>20</v>
      </c>
    </row>
    <row r="319" spans="1:5" ht="18.75" x14ac:dyDescent="0.3">
      <c r="A319" s="73" t="s">
        <v>91</v>
      </c>
      <c r="B319" s="73">
        <v>144537</v>
      </c>
      <c r="C319" s="73">
        <v>25.143000000000001</v>
      </c>
      <c r="D319" s="73">
        <v>6.0000000000000001E-3</v>
      </c>
      <c r="E319" s="3" t="s">
        <v>20</v>
      </c>
    </row>
    <row r="320" spans="1:5" ht="18.75" x14ac:dyDescent="0.3">
      <c r="A320" s="73" t="s">
        <v>91</v>
      </c>
      <c r="B320" s="73">
        <v>144538</v>
      </c>
      <c r="C320" s="73">
        <v>25.03</v>
      </c>
      <c r="D320" s="73">
        <v>5.0000000000000001E-3</v>
      </c>
      <c r="E320" s="3" t="s">
        <v>20</v>
      </c>
    </row>
    <row r="321" spans="1:5" ht="18.75" x14ac:dyDescent="0.3">
      <c r="A321" s="73" t="s">
        <v>91</v>
      </c>
      <c r="B321" s="73">
        <v>144539</v>
      </c>
      <c r="C321" s="73">
        <v>25.123999999999999</v>
      </c>
      <c r="D321" s="73">
        <v>7.0000000000000001E-3</v>
      </c>
      <c r="E321" s="3" t="s">
        <v>20</v>
      </c>
    </row>
    <row r="322" spans="1:5" ht="18.75" x14ac:dyDescent="0.3">
      <c r="A322" s="73" t="s">
        <v>91</v>
      </c>
      <c r="B322" s="73">
        <v>144540</v>
      </c>
      <c r="C322" s="73">
        <v>24.992999999999999</v>
      </c>
      <c r="D322" s="73">
        <v>6.0000000000000001E-3</v>
      </c>
      <c r="E322" s="3" t="s">
        <v>20</v>
      </c>
    </row>
    <row r="323" spans="1:5" ht="18.75" x14ac:dyDescent="0.3">
      <c r="A323" s="73" t="s">
        <v>91</v>
      </c>
      <c r="B323" s="73">
        <v>144541</v>
      </c>
      <c r="C323" s="73">
        <v>25.013000000000002</v>
      </c>
      <c r="D323" s="73">
        <v>7.0000000000000001E-3</v>
      </c>
      <c r="E323" s="3" t="s">
        <v>20</v>
      </c>
    </row>
    <row r="324" spans="1:5" ht="18.75" x14ac:dyDescent="0.3">
      <c r="A324" s="73" t="s">
        <v>91</v>
      </c>
      <c r="B324" s="73">
        <v>144542</v>
      </c>
      <c r="C324" s="73">
        <v>25.018999999999998</v>
      </c>
      <c r="D324" s="73">
        <v>8.0000000000000002E-3</v>
      </c>
      <c r="E324" s="3" t="s">
        <v>20</v>
      </c>
    </row>
    <row r="325" spans="1:5" ht="18.75" x14ac:dyDescent="0.3">
      <c r="A325" s="73" t="s">
        <v>91</v>
      </c>
      <c r="B325" s="73">
        <v>144543</v>
      </c>
      <c r="C325" s="73">
        <v>24.998000000000001</v>
      </c>
      <c r="D325" s="73">
        <v>7.0000000000000001E-3</v>
      </c>
      <c r="E325" s="3" t="s">
        <v>20</v>
      </c>
    </row>
    <row r="326" spans="1:5" ht="18.75" x14ac:dyDescent="0.3">
      <c r="A326" s="73" t="s">
        <v>91</v>
      </c>
      <c r="B326" s="73">
        <v>144544</v>
      </c>
      <c r="C326" s="73">
        <v>25.151</v>
      </c>
      <c r="D326" s="73">
        <v>8.0000000000000002E-3</v>
      </c>
      <c r="E326" s="3" t="s">
        <v>20</v>
      </c>
    </row>
    <row r="327" spans="1:5" ht="18.75" x14ac:dyDescent="0.3">
      <c r="A327" s="73" t="s">
        <v>91</v>
      </c>
      <c r="B327" s="73">
        <v>144545</v>
      </c>
      <c r="C327" s="73">
        <v>25.03</v>
      </c>
      <c r="D327" s="73">
        <v>7.0000000000000001E-3</v>
      </c>
      <c r="E327" s="3" t="s">
        <v>20</v>
      </c>
    </row>
    <row r="328" spans="1:5" ht="18.75" x14ac:dyDescent="0.3">
      <c r="A328" s="73" t="s">
        <v>91</v>
      </c>
      <c r="B328" s="73">
        <v>144546</v>
      </c>
      <c r="C328" s="73">
        <v>24.998000000000001</v>
      </c>
      <c r="D328" s="73">
        <v>7.0000000000000001E-3</v>
      </c>
      <c r="E328" s="3" t="s">
        <v>20</v>
      </c>
    </row>
    <row r="329" spans="1:5" ht="18.75" x14ac:dyDescent="0.3">
      <c r="A329" s="73" t="s">
        <v>91</v>
      </c>
      <c r="B329" s="73">
        <v>144547</v>
      </c>
      <c r="C329" s="73">
        <v>25.138999999999999</v>
      </c>
      <c r="D329" s="73">
        <v>8.0000000000000002E-3</v>
      </c>
      <c r="E329" s="3" t="s">
        <v>20</v>
      </c>
    </row>
    <row r="330" spans="1:5" ht="18.75" x14ac:dyDescent="0.3">
      <c r="A330" s="73" t="s">
        <v>91</v>
      </c>
      <c r="B330" s="73">
        <v>144548</v>
      </c>
      <c r="C330" s="73">
        <v>25.155999999999999</v>
      </c>
      <c r="D330" s="73">
        <v>8.0000000000000002E-3</v>
      </c>
      <c r="E330" s="3" t="s">
        <v>20</v>
      </c>
    </row>
    <row r="331" spans="1:5" ht="18.75" x14ac:dyDescent="0.3">
      <c r="A331" s="73" t="s">
        <v>91</v>
      </c>
      <c r="B331" s="73">
        <v>144549</v>
      </c>
      <c r="C331" s="73">
        <v>25.026</v>
      </c>
      <c r="D331" s="73">
        <v>7.0000000000000001E-3</v>
      </c>
      <c r="E331" s="3" t="s">
        <v>20</v>
      </c>
    </row>
    <row r="332" spans="1:5" ht="18.75" x14ac:dyDescent="0.3">
      <c r="A332" s="73" t="s">
        <v>91</v>
      </c>
      <c r="B332" s="73">
        <v>144550</v>
      </c>
      <c r="C332" s="73">
        <v>24.978999999999999</v>
      </c>
      <c r="D332" s="73">
        <v>7.0000000000000001E-3</v>
      </c>
      <c r="E332" s="3" t="s">
        <v>20</v>
      </c>
    </row>
    <row r="333" spans="1:5" ht="18.75" x14ac:dyDescent="0.3">
      <c r="A333" s="73" t="s">
        <v>91</v>
      </c>
      <c r="B333" s="73">
        <v>144551</v>
      </c>
      <c r="C333" s="73">
        <v>25.055</v>
      </c>
      <c r="D333" s="73">
        <v>7.0000000000000001E-3</v>
      </c>
      <c r="E333" s="3" t="s">
        <v>20</v>
      </c>
    </row>
    <row r="334" spans="1:5" ht="18.75" x14ac:dyDescent="0.3">
      <c r="A334" s="73" t="s">
        <v>91</v>
      </c>
      <c r="B334" s="73">
        <v>144552</v>
      </c>
      <c r="C334" s="73">
        <v>25.003</v>
      </c>
      <c r="D334" s="73">
        <v>7.0000000000000001E-3</v>
      </c>
      <c r="E334" s="3" t="s">
        <v>20</v>
      </c>
    </row>
    <row r="335" spans="1:5" ht="18.75" x14ac:dyDescent="0.3">
      <c r="A335" s="73" t="s">
        <v>91</v>
      </c>
      <c r="B335" s="73">
        <v>144553</v>
      </c>
      <c r="C335" s="73">
        <v>25.007999999999999</v>
      </c>
      <c r="D335" s="73">
        <v>8.0000000000000002E-3</v>
      </c>
      <c r="E335" s="3" t="s">
        <v>20</v>
      </c>
    </row>
    <row r="336" spans="1:5" ht="18.75" x14ac:dyDescent="0.3">
      <c r="A336" s="73" t="s">
        <v>91</v>
      </c>
      <c r="B336" s="73">
        <v>144554</v>
      </c>
      <c r="C336" s="73">
        <v>25.146000000000001</v>
      </c>
      <c r="D336" s="73">
        <v>7.0000000000000001E-3</v>
      </c>
      <c r="E336" s="3" t="s">
        <v>20</v>
      </c>
    </row>
    <row r="337" spans="1:5" ht="18.75" x14ac:dyDescent="0.3">
      <c r="A337" s="73" t="s">
        <v>91</v>
      </c>
      <c r="B337" s="73">
        <v>144555</v>
      </c>
      <c r="C337" s="73">
        <v>24.989000000000001</v>
      </c>
      <c r="D337" s="73">
        <v>7.0000000000000001E-3</v>
      </c>
      <c r="E337" s="3" t="s">
        <v>20</v>
      </c>
    </row>
    <row r="338" spans="1:5" ht="18.75" x14ac:dyDescent="0.3">
      <c r="A338" s="73" t="s">
        <v>91</v>
      </c>
      <c r="B338" s="73">
        <v>144556</v>
      </c>
      <c r="C338" s="73">
        <v>24.981000000000002</v>
      </c>
      <c r="D338" s="73">
        <v>7.0000000000000001E-3</v>
      </c>
      <c r="E338" s="3" t="s">
        <v>20</v>
      </c>
    </row>
    <row r="339" spans="1:5" ht="18.75" x14ac:dyDescent="0.3">
      <c r="A339" s="73" t="s">
        <v>91</v>
      </c>
      <c r="B339" s="73">
        <v>144557</v>
      </c>
      <c r="C339" s="73">
        <v>24.989000000000001</v>
      </c>
      <c r="D339" s="73">
        <v>8.0000000000000002E-3</v>
      </c>
      <c r="E339" s="3" t="s">
        <v>20</v>
      </c>
    </row>
    <row r="340" spans="1:5" ht="18.75" x14ac:dyDescent="0.3">
      <c r="A340" s="73" t="s">
        <v>91</v>
      </c>
      <c r="B340" s="73">
        <v>144558</v>
      </c>
      <c r="C340" s="73">
        <v>25.006</v>
      </c>
      <c r="D340" s="73">
        <v>7.0000000000000001E-3</v>
      </c>
      <c r="E340" s="3" t="s">
        <v>20</v>
      </c>
    </row>
    <row r="341" spans="1:5" ht="18.75" x14ac:dyDescent="0.3">
      <c r="A341" s="73" t="s">
        <v>91</v>
      </c>
      <c r="B341" s="73">
        <v>144559</v>
      </c>
      <c r="C341" s="73">
        <v>25.044</v>
      </c>
      <c r="D341" s="73">
        <v>8.0000000000000002E-3</v>
      </c>
      <c r="E341" s="3" t="s">
        <v>20</v>
      </c>
    </row>
    <row r="342" spans="1:5" ht="18.75" x14ac:dyDescent="0.3">
      <c r="A342" s="73" t="s">
        <v>91</v>
      </c>
      <c r="B342" s="73">
        <v>144560</v>
      </c>
      <c r="C342" s="73">
        <v>25.073</v>
      </c>
      <c r="D342" s="73">
        <v>8.0000000000000002E-3</v>
      </c>
      <c r="E342" s="3" t="s">
        <v>20</v>
      </c>
    </row>
    <row r="343" spans="1:5" ht="18.75" x14ac:dyDescent="0.3">
      <c r="A343" s="73" t="s">
        <v>91</v>
      </c>
      <c r="B343" s="73">
        <v>144561</v>
      </c>
      <c r="C343" s="73">
        <v>24.952000000000002</v>
      </c>
      <c r="D343" s="73">
        <v>7.0000000000000001E-3</v>
      </c>
      <c r="E343" s="3" t="s">
        <v>20</v>
      </c>
    </row>
    <row r="344" spans="1:5" ht="18.75" x14ac:dyDescent="0.3">
      <c r="A344" s="73" t="s">
        <v>91</v>
      </c>
      <c r="B344" s="73">
        <v>144562</v>
      </c>
      <c r="C344" s="73">
        <v>24.998000000000001</v>
      </c>
      <c r="D344" s="73">
        <v>7.0000000000000001E-3</v>
      </c>
      <c r="E344" s="3" t="s">
        <v>20</v>
      </c>
    </row>
    <row r="345" spans="1:5" ht="18.75" x14ac:dyDescent="0.3">
      <c r="A345" s="73" t="s">
        <v>91</v>
      </c>
      <c r="B345" s="73">
        <v>144563</v>
      </c>
      <c r="C345" s="73">
        <v>25.129000000000001</v>
      </c>
      <c r="D345" s="73">
        <v>6.0000000000000001E-3</v>
      </c>
      <c r="E345" s="3" t="s">
        <v>20</v>
      </c>
    </row>
    <row r="346" spans="1:5" ht="18.75" x14ac:dyDescent="0.3">
      <c r="A346" s="73" t="s">
        <v>91</v>
      </c>
      <c r="B346" s="73">
        <v>144564</v>
      </c>
      <c r="C346" s="73">
        <v>25.152999999999999</v>
      </c>
      <c r="D346" s="73">
        <v>6.0000000000000001E-3</v>
      </c>
      <c r="E346" s="3" t="s">
        <v>20</v>
      </c>
    </row>
    <row r="347" spans="1:5" ht="18.75" x14ac:dyDescent="0.3">
      <c r="A347" s="73" t="s">
        <v>91</v>
      </c>
      <c r="B347" s="73">
        <v>144565</v>
      </c>
      <c r="C347" s="73">
        <v>25.969000000000001</v>
      </c>
      <c r="D347" s="73">
        <v>7.0000000000000001E-3</v>
      </c>
      <c r="E347" s="3" t="s">
        <v>20</v>
      </c>
    </row>
    <row r="348" spans="1:5" ht="18.75" x14ac:dyDescent="0.3">
      <c r="A348" s="73" t="s">
        <v>91</v>
      </c>
      <c r="B348" s="73">
        <v>144566</v>
      </c>
      <c r="C348" s="73">
        <v>25.126000000000001</v>
      </c>
      <c r="D348" s="73">
        <v>6.0000000000000001E-3</v>
      </c>
      <c r="E348" s="3" t="s">
        <v>20</v>
      </c>
    </row>
    <row r="349" spans="1:5" ht="18.75" x14ac:dyDescent="0.3">
      <c r="A349" s="73" t="s">
        <v>91</v>
      </c>
      <c r="B349" s="73">
        <v>144567</v>
      </c>
      <c r="C349" s="73">
        <v>25.152000000000001</v>
      </c>
      <c r="D349" s="73">
        <v>8.0000000000000002E-3</v>
      </c>
      <c r="E349" s="3" t="s">
        <v>20</v>
      </c>
    </row>
    <row r="350" spans="1:5" ht="18.75" x14ac:dyDescent="0.3">
      <c r="A350" s="73" t="s">
        <v>91</v>
      </c>
      <c r="B350" s="73">
        <v>144568</v>
      </c>
      <c r="C350" s="73">
        <v>25.152999999999999</v>
      </c>
      <c r="D350" s="73">
        <v>8.0000000000000002E-3</v>
      </c>
      <c r="E350" s="3" t="s">
        <v>20</v>
      </c>
    </row>
    <row r="351" spans="1:5" ht="18.75" x14ac:dyDescent="0.3">
      <c r="A351" s="73" t="s">
        <v>91</v>
      </c>
      <c r="B351" s="73">
        <v>144569</v>
      </c>
      <c r="C351" s="73">
        <v>25.212</v>
      </c>
      <c r="D351" s="73">
        <v>8.0000000000000002E-3</v>
      </c>
      <c r="E351" s="3" t="s">
        <v>20</v>
      </c>
    </row>
    <row r="352" spans="1:5" ht="18.75" x14ac:dyDescent="0.3">
      <c r="A352" s="73" t="s">
        <v>91</v>
      </c>
      <c r="B352" s="73">
        <v>144570</v>
      </c>
      <c r="C352" s="73">
        <v>24.966000000000001</v>
      </c>
      <c r="D352" s="73">
        <v>8.0000000000000002E-3</v>
      </c>
      <c r="E352" s="3" t="s">
        <v>20</v>
      </c>
    </row>
    <row r="353" spans="1:5" ht="18.75" x14ac:dyDescent="0.3">
      <c r="A353" s="73" t="s">
        <v>91</v>
      </c>
      <c r="B353" s="73" t="s">
        <v>429</v>
      </c>
      <c r="C353" s="73">
        <v>25.012799999999999</v>
      </c>
      <c r="D353" s="73">
        <v>5.8999999999999999E-3</v>
      </c>
      <c r="E353" s="75">
        <v>44856</v>
      </c>
    </row>
    <row r="354" spans="1:5" ht="18.75" x14ac:dyDescent="0.3">
      <c r="A354" s="73" t="s">
        <v>91</v>
      </c>
      <c r="B354" s="73" t="s">
        <v>430</v>
      </c>
      <c r="C354" s="73">
        <v>25.0122</v>
      </c>
      <c r="D354" s="73">
        <v>7.0000000000000001E-3</v>
      </c>
      <c r="E354" s="75">
        <v>44856</v>
      </c>
    </row>
    <row r="355" spans="1:5" ht="18.75" x14ac:dyDescent="0.3">
      <c r="A355" s="73" t="s">
        <v>91</v>
      </c>
      <c r="B355" s="73" t="s">
        <v>431</v>
      </c>
      <c r="C355" s="73">
        <v>25.0091</v>
      </c>
      <c r="D355" s="73">
        <v>7.0000000000000001E-3</v>
      </c>
      <c r="E355" s="75">
        <v>44856</v>
      </c>
    </row>
    <row r="356" spans="1:5" ht="18.75" x14ac:dyDescent="0.3">
      <c r="A356" s="73" t="s">
        <v>91</v>
      </c>
      <c r="B356" s="73" t="s">
        <v>432</v>
      </c>
      <c r="C356" s="73">
        <v>24.990300000000001</v>
      </c>
      <c r="D356" s="73">
        <v>9.7000000000000003E-3</v>
      </c>
      <c r="E356" s="75">
        <v>44856</v>
      </c>
    </row>
    <row r="357" spans="1:5" ht="18.75" x14ac:dyDescent="0.3">
      <c r="A357" s="73" t="s">
        <v>91</v>
      </c>
      <c r="B357" s="73" t="s">
        <v>433</v>
      </c>
      <c r="C357" s="73">
        <v>25.008199999999999</v>
      </c>
      <c r="D357" s="73">
        <v>7.0000000000000001E-3</v>
      </c>
      <c r="E357" s="75">
        <v>44856</v>
      </c>
    </row>
    <row r="358" spans="1:5" ht="18.75" x14ac:dyDescent="0.3">
      <c r="A358" s="73" t="s">
        <v>91</v>
      </c>
      <c r="B358" s="73" t="s">
        <v>434</v>
      </c>
      <c r="C358" s="73">
        <v>25.015699999999999</v>
      </c>
      <c r="D358" s="73">
        <v>6.7999999999999996E-3</v>
      </c>
      <c r="E358" s="75">
        <v>44856</v>
      </c>
    </row>
    <row r="359" spans="1:5" ht="18.75" x14ac:dyDescent="0.3">
      <c r="A359" s="73" t="s">
        <v>91</v>
      </c>
      <c r="B359" s="73" t="s">
        <v>435</v>
      </c>
      <c r="C359" s="73">
        <v>25.017099999999999</v>
      </c>
      <c r="D359" s="73">
        <v>5.8999999999999999E-3</v>
      </c>
      <c r="E359" s="75">
        <v>44856</v>
      </c>
    </row>
    <row r="360" spans="1:5" ht="18.75" x14ac:dyDescent="0.3">
      <c r="A360" s="73" t="s">
        <v>91</v>
      </c>
      <c r="B360" s="73" t="s">
        <v>436</v>
      </c>
      <c r="C360" s="73">
        <v>25.008500000000002</v>
      </c>
      <c r="D360" s="73">
        <v>6.1999999999999998E-3</v>
      </c>
      <c r="E360" s="75">
        <v>44856</v>
      </c>
    </row>
    <row r="361" spans="1:5" ht="18.75" x14ac:dyDescent="0.3">
      <c r="A361" s="73" t="s">
        <v>91</v>
      </c>
      <c r="B361" s="73" t="s">
        <v>437</v>
      </c>
      <c r="C361" s="73">
        <v>24.986499999999999</v>
      </c>
      <c r="D361" s="73">
        <v>6.0000000000000001E-3</v>
      </c>
      <c r="E361" s="75">
        <v>44856</v>
      </c>
    </row>
    <row r="362" spans="1:5" ht="18.75" x14ac:dyDescent="0.3">
      <c r="A362" s="73" t="s">
        <v>91</v>
      </c>
      <c r="B362" s="73" t="s">
        <v>438</v>
      </c>
      <c r="C362" s="73">
        <v>25.008700000000001</v>
      </c>
      <c r="D362" s="73">
        <v>6.3E-3</v>
      </c>
      <c r="E362" s="75">
        <v>44856</v>
      </c>
    </row>
    <row r="363" spans="1:5" ht="18.75" x14ac:dyDescent="0.3">
      <c r="A363" s="73" t="s">
        <v>91</v>
      </c>
      <c r="B363" s="73" t="s">
        <v>439</v>
      </c>
      <c r="C363" s="73">
        <v>24.998999999999999</v>
      </c>
      <c r="D363" s="73">
        <v>6.4000000000000003E-3</v>
      </c>
      <c r="E363" s="75">
        <v>44856</v>
      </c>
    </row>
    <row r="364" spans="1:5" ht="18.75" x14ac:dyDescent="0.3">
      <c r="A364" s="73" t="s">
        <v>91</v>
      </c>
      <c r="B364" s="73" t="s">
        <v>440</v>
      </c>
      <c r="C364" s="73">
        <v>25.011199999999999</v>
      </c>
      <c r="D364" s="73">
        <v>7.1999999999999998E-3</v>
      </c>
      <c r="E364" s="75">
        <v>44856</v>
      </c>
    </row>
    <row r="365" spans="1:5" ht="18.75" x14ac:dyDescent="0.3">
      <c r="A365" s="73" t="s">
        <v>91</v>
      </c>
      <c r="B365" s="73" t="s">
        <v>441</v>
      </c>
      <c r="C365" s="73">
        <v>25.018699999999999</v>
      </c>
      <c r="D365" s="73">
        <v>6.6E-3</v>
      </c>
      <c r="E365" s="75">
        <v>44856</v>
      </c>
    </row>
    <row r="366" spans="1:5" ht="18.75" x14ac:dyDescent="0.3">
      <c r="A366" s="73" t="s">
        <v>91</v>
      </c>
      <c r="B366" s="73" t="s">
        <v>442</v>
      </c>
      <c r="C366" s="73">
        <v>25.0121</v>
      </c>
      <c r="D366" s="73">
        <v>6.8999999999999999E-3</v>
      </c>
      <c r="E366" s="75">
        <v>44856</v>
      </c>
    </row>
    <row r="367" spans="1:5" ht="18.75" x14ac:dyDescent="0.3">
      <c r="A367" s="73" t="s">
        <v>91</v>
      </c>
      <c r="B367" s="73" t="s">
        <v>443</v>
      </c>
      <c r="C367" s="73">
        <v>24.999199999999998</v>
      </c>
      <c r="D367" s="73">
        <v>6.3E-3</v>
      </c>
      <c r="E367" s="75">
        <v>44856</v>
      </c>
    </row>
    <row r="368" spans="1:5" ht="18.75" x14ac:dyDescent="0.3">
      <c r="A368" s="73" t="s">
        <v>91</v>
      </c>
      <c r="B368" s="73" t="s">
        <v>444</v>
      </c>
      <c r="C368" s="73">
        <v>25.014299999999999</v>
      </c>
      <c r="D368" s="73">
        <v>6.1999999999999998E-3</v>
      </c>
      <c r="E368" s="75">
        <v>44857</v>
      </c>
    </row>
    <row r="369" spans="1:5" ht="18.75" x14ac:dyDescent="0.3">
      <c r="A369" s="73" t="s">
        <v>91</v>
      </c>
      <c r="B369" s="73" t="s">
        <v>445</v>
      </c>
      <c r="C369" s="73">
        <v>24.997800000000002</v>
      </c>
      <c r="D369" s="73">
        <v>6.1000000000000004E-3</v>
      </c>
      <c r="E369" s="75">
        <v>44857</v>
      </c>
    </row>
    <row r="370" spans="1:5" ht="18.75" x14ac:dyDescent="0.3">
      <c r="A370" s="73" t="s">
        <v>91</v>
      </c>
      <c r="B370" s="73" t="s">
        <v>446</v>
      </c>
      <c r="C370" s="73">
        <v>25.0092</v>
      </c>
      <c r="D370" s="73">
        <v>8.0999999999999996E-3</v>
      </c>
      <c r="E370" s="75">
        <v>44857</v>
      </c>
    </row>
    <row r="371" spans="1:5" ht="18.75" x14ac:dyDescent="0.3">
      <c r="A371" s="73" t="s">
        <v>91</v>
      </c>
      <c r="B371" s="73" t="s">
        <v>447</v>
      </c>
      <c r="C371" s="73">
        <v>24.997800000000002</v>
      </c>
      <c r="D371" s="73">
        <v>6.4000000000000003E-3</v>
      </c>
      <c r="E371" s="75">
        <v>44857</v>
      </c>
    </row>
    <row r="372" spans="1:5" ht="18.75" x14ac:dyDescent="0.3">
      <c r="A372" s="73" t="s">
        <v>91</v>
      </c>
      <c r="B372" s="73" t="s">
        <v>448</v>
      </c>
      <c r="C372" s="73">
        <v>25.0151</v>
      </c>
      <c r="D372" s="73">
        <v>6.6E-3</v>
      </c>
      <c r="E372" s="75">
        <v>44857</v>
      </c>
    </row>
    <row r="373" spans="1:5" ht="18.75" x14ac:dyDescent="0.3">
      <c r="A373" s="73" t="s">
        <v>91</v>
      </c>
      <c r="B373" s="73" t="s">
        <v>449</v>
      </c>
      <c r="C373" s="73">
        <v>25.0091</v>
      </c>
      <c r="D373" s="73">
        <v>8.0000000000000002E-3</v>
      </c>
      <c r="E373" s="75">
        <v>44857</v>
      </c>
    </row>
    <row r="374" spans="1:5" ht="18.75" x14ac:dyDescent="0.3">
      <c r="A374" s="73" t="s">
        <v>91</v>
      </c>
      <c r="B374" s="73" t="s">
        <v>450</v>
      </c>
      <c r="C374" s="73">
        <v>25.0153</v>
      </c>
      <c r="D374" s="73">
        <v>6.4999999999999997E-3</v>
      </c>
      <c r="E374" s="75">
        <v>44857</v>
      </c>
    </row>
    <row r="375" spans="1:5" ht="18.75" x14ac:dyDescent="0.3">
      <c r="A375" s="73" t="s">
        <v>91</v>
      </c>
      <c r="B375" s="73" t="s">
        <v>451</v>
      </c>
      <c r="C375" s="73">
        <v>25.011399999999998</v>
      </c>
      <c r="D375" s="73">
        <v>7.0000000000000001E-3</v>
      </c>
      <c r="E375" s="75">
        <v>44857</v>
      </c>
    </row>
    <row r="376" spans="1:5" ht="18.75" x14ac:dyDescent="0.3">
      <c r="A376" s="73" t="s">
        <v>91</v>
      </c>
      <c r="B376" s="73" t="s">
        <v>452</v>
      </c>
      <c r="C376" s="73">
        <v>25.001899999999999</v>
      </c>
      <c r="D376" s="73">
        <v>8.0000000000000002E-3</v>
      </c>
      <c r="E376" s="75">
        <v>44857</v>
      </c>
    </row>
    <row r="377" spans="1:5" ht="18.75" x14ac:dyDescent="0.3">
      <c r="A377" s="73" t="s">
        <v>91</v>
      </c>
      <c r="B377" s="73" t="s">
        <v>453</v>
      </c>
      <c r="C377" s="73">
        <v>24.989899999999999</v>
      </c>
      <c r="D377" s="73">
        <v>6.7000000000000002E-3</v>
      </c>
      <c r="E377" s="75">
        <v>44857</v>
      </c>
    </row>
    <row r="378" spans="1:5" ht="18.75" x14ac:dyDescent="0.3">
      <c r="A378" s="73" t="s">
        <v>91</v>
      </c>
      <c r="B378" s="73" t="s">
        <v>454</v>
      </c>
      <c r="C378" s="73">
        <v>25.008199999999999</v>
      </c>
      <c r="D378" s="73">
        <v>6.0000000000000001E-3</v>
      </c>
      <c r="E378" s="75">
        <v>44857</v>
      </c>
    </row>
    <row r="379" spans="1:5" ht="18.75" x14ac:dyDescent="0.3">
      <c r="A379" s="73" t="s">
        <v>91</v>
      </c>
      <c r="B379" s="73" t="s">
        <v>455</v>
      </c>
      <c r="C379" s="73">
        <v>25.011500000000002</v>
      </c>
      <c r="D379" s="73">
        <v>6.8999999999999999E-3</v>
      </c>
      <c r="E379" s="75">
        <v>44857</v>
      </c>
    </row>
    <row r="380" spans="1:5" ht="18.75" x14ac:dyDescent="0.3">
      <c r="A380" s="73" t="s">
        <v>91</v>
      </c>
      <c r="B380" s="73" t="s">
        <v>456</v>
      </c>
      <c r="C380" s="73">
        <v>25.007000000000001</v>
      </c>
      <c r="D380" s="73">
        <v>6.1999999999999998E-3</v>
      </c>
      <c r="E380" s="75">
        <v>44857</v>
      </c>
    </row>
    <row r="381" spans="1:5" ht="18.75" x14ac:dyDescent="0.3">
      <c r="A381" s="73" t="s">
        <v>91</v>
      </c>
      <c r="B381" s="73" t="s">
        <v>457</v>
      </c>
      <c r="C381" s="73">
        <v>25.009799999999998</v>
      </c>
      <c r="D381" s="73">
        <v>6.3E-3</v>
      </c>
      <c r="E381" s="75">
        <v>44857</v>
      </c>
    </row>
    <row r="382" spans="1:5" ht="18.75" x14ac:dyDescent="0.3">
      <c r="A382" s="73" t="s">
        <v>91</v>
      </c>
      <c r="B382" s="73" t="s">
        <v>458</v>
      </c>
      <c r="C382" s="73">
        <v>25.021599999999999</v>
      </c>
      <c r="D382" s="73">
        <v>5.8999999999999999E-3</v>
      </c>
      <c r="E382" s="75">
        <v>44857</v>
      </c>
    </row>
    <row r="383" spans="1:5" ht="18.75" x14ac:dyDescent="0.3">
      <c r="A383" s="73"/>
      <c r="B383" s="73"/>
      <c r="C383" s="73"/>
      <c r="D383" s="73"/>
      <c r="E383" s="3"/>
    </row>
    <row r="384" spans="1:5" ht="18.75" x14ac:dyDescent="0.3">
      <c r="A384" s="73" t="s">
        <v>328</v>
      </c>
      <c r="B384" s="73" t="s">
        <v>329</v>
      </c>
      <c r="C384" s="74">
        <v>0</v>
      </c>
      <c r="D384" s="74">
        <v>0</v>
      </c>
      <c r="E384" s="75">
        <v>0</v>
      </c>
    </row>
    <row r="385" spans="1:5" ht="18.75" x14ac:dyDescent="0.3">
      <c r="A385" s="73" t="s">
        <v>92</v>
      </c>
      <c r="B385" s="73">
        <v>144571</v>
      </c>
      <c r="C385" s="73">
        <v>50.649000000000001</v>
      </c>
      <c r="D385" s="73">
        <v>1.0999999999999999E-2</v>
      </c>
      <c r="E385" s="3" t="s">
        <v>20</v>
      </c>
    </row>
    <row r="386" spans="1:5" ht="18.75" x14ac:dyDescent="0.3">
      <c r="A386" s="73" t="s">
        <v>92</v>
      </c>
      <c r="B386" s="73">
        <v>144572</v>
      </c>
      <c r="C386" s="73">
        <v>50.472999999999999</v>
      </c>
      <c r="D386" s="73">
        <v>1.0999999999999999E-2</v>
      </c>
      <c r="E386" s="3" t="s">
        <v>20</v>
      </c>
    </row>
    <row r="387" spans="1:5" ht="18.75" x14ac:dyDescent="0.3">
      <c r="A387" s="73" t="s">
        <v>92</v>
      </c>
      <c r="B387" s="73">
        <v>144573</v>
      </c>
      <c r="C387" s="73">
        <v>51.637999999999998</v>
      </c>
      <c r="D387" s="73">
        <v>0.01</v>
      </c>
      <c r="E387" s="3" t="s">
        <v>20</v>
      </c>
    </row>
    <row r="388" spans="1:5" ht="18.75" x14ac:dyDescent="0.3">
      <c r="A388" s="73" t="s">
        <v>92</v>
      </c>
      <c r="B388" s="73">
        <v>144574</v>
      </c>
      <c r="C388" s="73">
        <v>51.148000000000003</v>
      </c>
      <c r="D388" s="73">
        <v>0.01</v>
      </c>
      <c r="E388" s="3" t="s">
        <v>20</v>
      </c>
    </row>
    <row r="389" spans="1:5" ht="18.75" x14ac:dyDescent="0.3">
      <c r="A389" s="73" t="s">
        <v>92</v>
      </c>
      <c r="B389" s="73">
        <v>144575</v>
      </c>
      <c r="C389" s="73">
        <v>52.948999999999998</v>
      </c>
      <c r="D389" s="73">
        <v>0.01</v>
      </c>
      <c r="E389" s="3" t="s">
        <v>20</v>
      </c>
    </row>
    <row r="390" spans="1:5" ht="18.75" x14ac:dyDescent="0.3">
      <c r="A390" s="73" t="s">
        <v>92</v>
      </c>
      <c r="B390" s="73">
        <v>144576</v>
      </c>
      <c r="C390" s="73">
        <v>50.77</v>
      </c>
      <c r="D390" s="73">
        <v>1.0999999999999999E-2</v>
      </c>
      <c r="E390" s="3" t="s">
        <v>20</v>
      </c>
    </row>
    <row r="391" spans="1:5" ht="18.75" x14ac:dyDescent="0.3">
      <c r="A391" s="73" t="s">
        <v>92</v>
      </c>
      <c r="B391" s="73">
        <v>144577</v>
      </c>
      <c r="C391" s="73">
        <v>51.045999999999999</v>
      </c>
      <c r="D391" s="73">
        <v>1.0999999999999999E-2</v>
      </c>
      <c r="E391" s="3" t="s">
        <v>20</v>
      </c>
    </row>
    <row r="392" spans="1:5" ht="18.75" x14ac:dyDescent="0.3">
      <c r="A392" s="73" t="s">
        <v>92</v>
      </c>
      <c r="B392" s="73">
        <v>144578</v>
      </c>
      <c r="C392" s="73">
        <v>51.183999999999997</v>
      </c>
      <c r="D392" s="73">
        <v>1.0999999999999999E-2</v>
      </c>
      <c r="E392" s="3" t="s">
        <v>20</v>
      </c>
    </row>
    <row r="393" spans="1:5" ht="18.75" x14ac:dyDescent="0.3">
      <c r="A393" s="73" t="s">
        <v>92</v>
      </c>
      <c r="B393" s="73">
        <v>144579</v>
      </c>
      <c r="C393" s="73">
        <v>50.305</v>
      </c>
      <c r="D393" s="73">
        <v>1.0999999999999999E-2</v>
      </c>
      <c r="E393" s="3" t="s">
        <v>20</v>
      </c>
    </row>
    <row r="394" spans="1:5" ht="18.75" x14ac:dyDescent="0.3">
      <c r="A394" s="73" t="s">
        <v>92</v>
      </c>
      <c r="B394" s="73">
        <v>144580</v>
      </c>
      <c r="C394" s="73">
        <v>51.966999999999999</v>
      </c>
      <c r="D394" s="73">
        <v>1.0999999999999999E-2</v>
      </c>
      <c r="E394" s="3" t="s">
        <v>20</v>
      </c>
    </row>
    <row r="395" spans="1:5" ht="18.75" x14ac:dyDescent="0.3">
      <c r="A395" s="73" t="s">
        <v>92</v>
      </c>
      <c r="B395" s="73">
        <v>144581</v>
      </c>
      <c r="C395" s="73">
        <v>51.588999999999999</v>
      </c>
      <c r="D395" s="73">
        <v>1.0999999999999999E-2</v>
      </c>
      <c r="E395" s="3" t="s">
        <v>20</v>
      </c>
    </row>
    <row r="396" spans="1:5" ht="18.75" x14ac:dyDescent="0.3">
      <c r="A396" s="73" t="s">
        <v>92</v>
      </c>
      <c r="B396" s="73">
        <v>144582</v>
      </c>
      <c r="C396" s="73">
        <v>51.548000000000002</v>
      </c>
      <c r="D396" s="73">
        <v>1.2E-2</v>
      </c>
      <c r="E396" s="3" t="s">
        <v>20</v>
      </c>
    </row>
    <row r="397" spans="1:5" ht="18.75" x14ac:dyDescent="0.3">
      <c r="A397" s="73" t="s">
        <v>92</v>
      </c>
      <c r="B397" s="73">
        <v>144583</v>
      </c>
      <c r="C397" s="73">
        <v>51.499000000000002</v>
      </c>
      <c r="D397" s="73">
        <v>1.0999999999999999E-2</v>
      </c>
      <c r="E397" s="3" t="s">
        <v>20</v>
      </c>
    </row>
    <row r="398" spans="1:5" ht="18.75" x14ac:dyDescent="0.3">
      <c r="A398" s="73" t="s">
        <v>92</v>
      </c>
      <c r="B398" s="73">
        <v>144584</v>
      </c>
      <c r="C398" s="73">
        <v>52.11</v>
      </c>
      <c r="D398" s="73">
        <v>1.0999999999999999E-2</v>
      </c>
      <c r="E398" s="3" t="s">
        <v>20</v>
      </c>
    </row>
    <row r="399" spans="1:5" ht="18.75" x14ac:dyDescent="0.3">
      <c r="A399" s="73" t="s">
        <v>92</v>
      </c>
      <c r="B399" s="73">
        <v>144585</v>
      </c>
      <c r="C399" s="73">
        <v>50.613999999999997</v>
      </c>
      <c r="D399" s="73">
        <v>1.0999999999999999E-2</v>
      </c>
      <c r="E399" s="3" t="s">
        <v>20</v>
      </c>
    </row>
    <row r="400" spans="1:5" ht="18.75" x14ac:dyDescent="0.3">
      <c r="A400" s="73" t="s">
        <v>92</v>
      </c>
      <c r="B400" s="73">
        <v>144586</v>
      </c>
      <c r="C400" s="73">
        <v>51.887</v>
      </c>
      <c r="D400" s="73">
        <v>1.2E-2</v>
      </c>
      <c r="E400" s="3" t="s">
        <v>20</v>
      </c>
    </row>
    <row r="401" spans="1:5" ht="18.75" x14ac:dyDescent="0.3">
      <c r="A401" s="73" t="s">
        <v>92</v>
      </c>
      <c r="B401" s="73">
        <v>144587</v>
      </c>
      <c r="C401" s="73">
        <v>51.207999999999998</v>
      </c>
      <c r="D401" s="73">
        <v>1.0999999999999999E-2</v>
      </c>
      <c r="E401" s="3" t="s">
        <v>20</v>
      </c>
    </row>
    <row r="402" spans="1:5" ht="18.75" x14ac:dyDescent="0.3">
      <c r="A402" s="73" t="s">
        <v>92</v>
      </c>
      <c r="B402" s="73">
        <v>144588</v>
      </c>
      <c r="C402" s="73">
        <v>50.405999999999999</v>
      </c>
      <c r="D402" s="73">
        <v>1.0999999999999999E-2</v>
      </c>
      <c r="E402" s="3" t="s">
        <v>20</v>
      </c>
    </row>
    <row r="403" spans="1:5" ht="18.75" x14ac:dyDescent="0.3">
      <c r="A403" s="73" t="s">
        <v>92</v>
      </c>
      <c r="B403" s="73">
        <v>144589</v>
      </c>
      <c r="C403" s="73">
        <v>50.374000000000002</v>
      </c>
      <c r="D403" s="73">
        <v>1.0999999999999999E-2</v>
      </c>
      <c r="E403" s="3" t="s">
        <v>20</v>
      </c>
    </row>
    <row r="404" spans="1:5" ht="18.75" x14ac:dyDescent="0.3">
      <c r="A404" s="73" t="s">
        <v>92</v>
      </c>
      <c r="B404" s="73">
        <v>144590</v>
      </c>
      <c r="C404" s="73">
        <v>50.237000000000002</v>
      </c>
      <c r="D404" s="73">
        <v>1.0999999999999999E-2</v>
      </c>
      <c r="E404" s="3" t="s">
        <v>20</v>
      </c>
    </row>
    <row r="405" spans="1:5" ht="18.75" x14ac:dyDescent="0.3">
      <c r="A405" s="73" t="s">
        <v>92</v>
      </c>
      <c r="B405" s="73">
        <v>144591</v>
      </c>
      <c r="C405" s="73">
        <v>50.289000000000001</v>
      </c>
      <c r="D405" s="73">
        <v>1.0999999999999999E-2</v>
      </c>
      <c r="E405" s="3" t="s">
        <v>20</v>
      </c>
    </row>
    <row r="406" spans="1:5" ht="18.75" x14ac:dyDescent="0.3">
      <c r="A406" s="73" t="s">
        <v>92</v>
      </c>
      <c r="B406" s="73">
        <v>144592</v>
      </c>
      <c r="C406" s="73">
        <v>51.5</v>
      </c>
      <c r="D406" s="73">
        <v>1.0999999999999999E-2</v>
      </c>
      <c r="E406" s="3" t="s">
        <v>20</v>
      </c>
    </row>
    <row r="407" spans="1:5" ht="18.75" x14ac:dyDescent="0.3">
      <c r="A407" s="73" t="s">
        <v>92</v>
      </c>
      <c r="B407" s="73">
        <v>144593</v>
      </c>
      <c r="C407" s="73">
        <v>50.828000000000003</v>
      </c>
      <c r="D407" s="73">
        <v>1.0999999999999999E-2</v>
      </c>
      <c r="E407" s="3" t="s">
        <v>20</v>
      </c>
    </row>
    <row r="408" spans="1:5" ht="18.75" x14ac:dyDescent="0.3">
      <c r="A408" s="73" t="s">
        <v>92</v>
      </c>
      <c r="B408" s="73">
        <v>144594</v>
      </c>
      <c r="C408" s="73">
        <v>50.506999999999998</v>
      </c>
      <c r="D408" s="73">
        <v>1.0999999999999999E-2</v>
      </c>
      <c r="E408" s="3" t="s">
        <v>20</v>
      </c>
    </row>
    <row r="409" spans="1:5" ht="18.75" x14ac:dyDescent="0.3">
      <c r="A409" s="73" t="s">
        <v>92</v>
      </c>
      <c r="B409" s="73">
        <v>144595</v>
      </c>
      <c r="C409" s="73">
        <v>51.081000000000003</v>
      </c>
      <c r="D409" s="73">
        <v>1.0999999999999999E-2</v>
      </c>
      <c r="E409" s="3" t="s">
        <v>20</v>
      </c>
    </row>
    <row r="410" spans="1:5" ht="18.75" x14ac:dyDescent="0.3">
      <c r="A410" s="73" t="s">
        <v>92</v>
      </c>
      <c r="B410" s="73" t="s">
        <v>459</v>
      </c>
      <c r="C410" s="73">
        <v>50.037999999999997</v>
      </c>
      <c r="D410" s="73">
        <v>1.2E-2</v>
      </c>
      <c r="E410" s="75">
        <v>44857</v>
      </c>
    </row>
    <row r="411" spans="1:5" ht="18.75" x14ac:dyDescent="0.3">
      <c r="A411" s="73" t="s">
        <v>92</v>
      </c>
      <c r="B411" s="73" t="s">
        <v>460</v>
      </c>
      <c r="C411" s="73">
        <v>50.023000000000003</v>
      </c>
      <c r="D411" s="73">
        <v>1.0999999999999999E-2</v>
      </c>
      <c r="E411" s="75">
        <v>44857</v>
      </c>
    </row>
    <row r="412" spans="1:5" ht="18.75" x14ac:dyDescent="0.3">
      <c r="A412" s="73" t="s">
        <v>92</v>
      </c>
      <c r="B412" s="73" t="s">
        <v>461</v>
      </c>
      <c r="C412" s="73">
        <v>50.033999999999999</v>
      </c>
      <c r="D412" s="73">
        <v>1.2E-2</v>
      </c>
      <c r="E412" s="75">
        <v>44857</v>
      </c>
    </row>
    <row r="413" spans="1:5" ht="18.75" x14ac:dyDescent="0.3">
      <c r="A413" s="73" t="s">
        <v>92</v>
      </c>
      <c r="B413" s="73" t="s">
        <v>462</v>
      </c>
      <c r="C413" s="73">
        <v>50.036999999999999</v>
      </c>
      <c r="D413" s="73">
        <v>1.2999999999999999E-2</v>
      </c>
      <c r="E413" s="75">
        <v>44857</v>
      </c>
    </row>
    <row r="414" spans="1:5" ht="18.75" x14ac:dyDescent="0.3">
      <c r="A414" s="73" t="s">
        <v>92</v>
      </c>
      <c r="B414" s="73" t="s">
        <v>463</v>
      </c>
      <c r="C414" s="73">
        <v>50.036999999999999</v>
      </c>
      <c r="D414" s="73">
        <v>1.2999999999999999E-2</v>
      </c>
      <c r="E414" s="75">
        <v>44857</v>
      </c>
    </row>
    <row r="415" spans="1:5" ht="18.75" x14ac:dyDescent="0.3">
      <c r="A415" s="73" t="s">
        <v>92</v>
      </c>
      <c r="B415" s="73" t="s">
        <v>464</v>
      </c>
      <c r="C415" s="73">
        <v>50.018000000000001</v>
      </c>
      <c r="D415" s="73">
        <v>1.2E-2</v>
      </c>
      <c r="E415" s="75">
        <v>44857</v>
      </c>
    </row>
    <row r="416" spans="1:5" ht="18.75" x14ac:dyDescent="0.3">
      <c r="A416" s="73" t="s">
        <v>92</v>
      </c>
      <c r="B416" s="73" t="s">
        <v>465</v>
      </c>
      <c r="C416" s="73">
        <v>50.018000000000001</v>
      </c>
      <c r="D416" s="73">
        <v>1.2E-2</v>
      </c>
      <c r="E416" s="75">
        <v>44857</v>
      </c>
    </row>
    <row r="417" spans="1:5" ht="18.75" x14ac:dyDescent="0.3">
      <c r="A417" s="73" t="s">
        <v>92</v>
      </c>
      <c r="B417" s="73" t="s">
        <v>466</v>
      </c>
      <c r="C417" s="73">
        <v>50.018000000000001</v>
      </c>
      <c r="D417" s="73">
        <v>1.2E-2</v>
      </c>
      <c r="E417" s="75">
        <v>44857</v>
      </c>
    </row>
    <row r="418" spans="1:5" ht="18.75" x14ac:dyDescent="0.3">
      <c r="A418" s="73" t="s">
        <v>92</v>
      </c>
      <c r="B418" s="73" t="s">
        <v>467</v>
      </c>
      <c r="C418" s="73">
        <v>50.01</v>
      </c>
      <c r="D418" s="73">
        <v>1.2E-2</v>
      </c>
      <c r="E418" s="75">
        <v>44857</v>
      </c>
    </row>
    <row r="419" spans="1:5" ht="18.75" x14ac:dyDescent="0.3">
      <c r="A419" s="73" t="s">
        <v>92</v>
      </c>
      <c r="B419" s="73" t="s">
        <v>468</v>
      </c>
      <c r="C419" s="73">
        <v>50.015000000000001</v>
      </c>
      <c r="D419" s="73">
        <v>1.2E-2</v>
      </c>
      <c r="E419" s="75">
        <v>44857</v>
      </c>
    </row>
    <row r="420" spans="1:5" ht="18.75" x14ac:dyDescent="0.3">
      <c r="A420" s="73" t="s">
        <v>92</v>
      </c>
      <c r="B420" s="73" t="s">
        <v>469</v>
      </c>
      <c r="C420" s="73">
        <v>49.987000000000002</v>
      </c>
      <c r="D420" s="73">
        <v>1.0999999999999999E-2</v>
      </c>
      <c r="E420" s="75">
        <v>44857</v>
      </c>
    </row>
    <row r="421" spans="1:5" ht="18.75" x14ac:dyDescent="0.3">
      <c r="A421" s="73" t="s">
        <v>92</v>
      </c>
      <c r="B421" s="73" t="s">
        <v>470</v>
      </c>
      <c r="C421" s="73">
        <v>50.027999999999999</v>
      </c>
      <c r="D421" s="73">
        <v>1.2E-2</v>
      </c>
      <c r="E421" s="75">
        <v>44857</v>
      </c>
    </row>
    <row r="422" spans="1:5" ht="18.75" x14ac:dyDescent="0.3">
      <c r="A422" s="73" t="s">
        <v>92</v>
      </c>
      <c r="B422" s="73" t="s">
        <v>471</v>
      </c>
      <c r="C422" s="73">
        <v>50.033000000000001</v>
      </c>
      <c r="D422" s="73">
        <v>1.2999999999999999E-2</v>
      </c>
      <c r="E422" s="75">
        <v>44857</v>
      </c>
    </row>
    <row r="423" spans="1:5" ht="18.75" x14ac:dyDescent="0.3">
      <c r="A423" s="73" t="s">
        <v>92</v>
      </c>
      <c r="B423" s="73" t="s">
        <v>472</v>
      </c>
      <c r="C423" s="73">
        <v>50.014000000000003</v>
      </c>
      <c r="D423" s="73">
        <v>1.2E-2</v>
      </c>
      <c r="E423" s="75">
        <v>44857</v>
      </c>
    </row>
    <row r="424" spans="1:5" ht="18.75" x14ac:dyDescent="0.3">
      <c r="A424" s="73" t="s">
        <v>92</v>
      </c>
      <c r="B424" s="73" t="s">
        <v>473</v>
      </c>
      <c r="C424" s="73">
        <v>50.021999999999998</v>
      </c>
      <c r="D424" s="73">
        <v>1.2E-2</v>
      </c>
      <c r="E424" s="75">
        <v>44857</v>
      </c>
    </row>
    <row r="425" spans="1:5" ht="18.75" x14ac:dyDescent="0.3">
      <c r="A425" s="73" t="s">
        <v>92</v>
      </c>
      <c r="B425" s="73" t="s">
        <v>474</v>
      </c>
      <c r="C425" s="73">
        <v>49.984999999999999</v>
      </c>
      <c r="D425" s="73">
        <v>1.2E-2</v>
      </c>
      <c r="E425" s="75">
        <v>44858</v>
      </c>
    </row>
    <row r="426" spans="1:5" ht="18.75" x14ac:dyDescent="0.3">
      <c r="A426" s="73" t="s">
        <v>92</v>
      </c>
      <c r="B426" s="73" t="s">
        <v>475</v>
      </c>
      <c r="C426" s="73">
        <v>50.012999999999998</v>
      </c>
      <c r="D426" s="73">
        <v>1.2E-2</v>
      </c>
      <c r="E426" s="75">
        <v>44858</v>
      </c>
    </row>
    <row r="427" spans="1:5" ht="18.75" x14ac:dyDescent="0.3">
      <c r="A427" s="73" t="s">
        <v>92</v>
      </c>
      <c r="B427" s="73" t="s">
        <v>476</v>
      </c>
      <c r="C427" s="73">
        <v>50.015999999999998</v>
      </c>
      <c r="D427" s="73">
        <v>1.2E-2</v>
      </c>
      <c r="E427" s="75">
        <v>44858</v>
      </c>
    </row>
    <row r="428" spans="1:5" ht="18.75" x14ac:dyDescent="0.3">
      <c r="A428" s="73" t="s">
        <v>92</v>
      </c>
      <c r="B428" s="73" t="s">
        <v>477</v>
      </c>
      <c r="C428" s="73">
        <v>50.027999999999999</v>
      </c>
      <c r="D428" s="73">
        <v>1.2E-2</v>
      </c>
      <c r="E428" s="75">
        <v>44858</v>
      </c>
    </row>
    <row r="429" spans="1:5" ht="18.75" x14ac:dyDescent="0.3">
      <c r="A429" s="73" t="s">
        <v>92</v>
      </c>
      <c r="B429" s="73" t="s">
        <v>478</v>
      </c>
      <c r="C429" s="73">
        <v>50.023000000000003</v>
      </c>
      <c r="D429" s="73">
        <v>1.2E-2</v>
      </c>
      <c r="E429" s="75">
        <v>44858</v>
      </c>
    </row>
    <row r="430" spans="1:5" ht="18.75" x14ac:dyDescent="0.3">
      <c r="A430" s="73" t="s">
        <v>92</v>
      </c>
      <c r="B430" s="73" t="s">
        <v>479</v>
      </c>
      <c r="C430" s="73">
        <v>50</v>
      </c>
      <c r="D430" s="73">
        <v>1.2E-2</v>
      </c>
      <c r="E430" s="75">
        <v>44858</v>
      </c>
    </row>
    <row r="431" spans="1:5" ht="18.75" x14ac:dyDescent="0.3">
      <c r="A431" s="73" t="s">
        <v>92</v>
      </c>
      <c r="B431" s="73" t="s">
        <v>480</v>
      </c>
      <c r="C431" s="73">
        <v>49.987000000000002</v>
      </c>
      <c r="D431" s="73">
        <v>1.2999999999999999E-2</v>
      </c>
      <c r="E431" s="75">
        <v>44858</v>
      </c>
    </row>
    <row r="432" spans="1:5" ht="18.75" x14ac:dyDescent="0.3">
      <c r="A432" s="73" t="s">
        <v>92</v>
      </c>
      <c r="B432" s="73" t="s">
        <v>481</v>
      </c>
      <c r="C432" s="73">
        <v>50.003999999999998</v>
      </c>
      <c r="D432" s="73">
        <v>1.2E-2</v>
      </c>
      <c r="E432" s="75">
        <v>44858</v>
      </c>
    </row>
    <row r="433" spans="1:5" ht="18.75" x14ac:dyDescent="0.3">
      <c r="A433" s="73" t="s">
        <v>92</v>
      </c>
      <c r="B433" s="73" t="s">
        <v>482</v>
      </c>
      <c r="C433" s="73">
        <v>50.031999999999996</v>
      </c>
      <c r="D433" s="73">
        <v>1.2E-2</v>
      </c>
      <c r="E433" s="75">
        <v>44858</v>
      </c>
    </row>
    <row r="434" spans="1:5" ht="18.75" x14ac:dyDescent="0.3">
      <c r="A434" s="73" t="s">
        <v>92</v>
      </c>
      <c r="B434" s="73" t="s">
        <v>483</v>
      </c>
      <c r="C434" s="73">
        <v>49.982999999999997</v>
      </c>
      <c r="D434" s="73">
        <v>1.2E-2</v>
      </c>
      <c r="E434" s="75">
        <v>44858</v>
      </c>
    </row>
    <row r="435" spans="1:5" ht="18.75" x14ac:dyDescent="0.3">
      <c r="A435" s="73" t="s">
        <v>92</v>
      </c>
      <c r="B435" s="73" t="s">
        <v>484</v>
      </c>
      <c r="C435" s="73">
        <v>50.006999999999998</v>
      </c>
      <c r="D435" s="73">
        <v>1.2E-2</v>
      </c>
      <c r="E435" s="75">
        <v>44858</v>
      </c>
    </row>
    <row r="436" spans="1:5" ht="18.75" x14ac:dyDescent="0.3">
      <c r="A436" s="73" t="s">
        <v>92</v>
      </c>
      <c r="B436" s="73" t="s">
        <v>485</v>
      </c>
      <c r="C436" s="73">
        <v>50.015999999999998</v>
      </c>
      <c r="D436" s="73">
        <v>1.2E-2</v>
      </c>
      <c r="E436" s="75">
        <v>44858</v>
      </c>
    </row>
    <row r="437" spans="1:5" ht="18.75" x14ac:dyDescent="0.3">
      <c r="A437" s="73" t="s">
        <v>92</v>
      </c>
      <c r="B437" s="73" t="s">
        <v>486</v>
      </c>
      <c r="C437" s="73">
        <v>50.027000000000001</v>
      </c>
      <c r="D437" s="73">
        <v>1.2E-2</v>
      </c>
      <c r="E437" s="75">
        <v>44858</v>
      </c>
    </row>
    <row r="438" spans="1:5" ht="18.75" x14ac:dyDescent="0.3">
      <c r="A438" s="73" t="s">
        <v>92</v>
      </c>
      <c r="B438" s="73" t="s">
        <v>487</v>
      </c>
      <c r="C438" s="73">
        <v>50.002000000000002</v>
      </c>
      <c r="D438" s="73">
        <v>1.2E-2</v>
      </c>
      <c r="E438" s="75">
        <v>44858</v>
      </c>
    </row>
    <row r="439" spans="1:5" ht="18.75" x14ac:dyDescent="0.3">
      <c r="A439" s="73" t="s">
        <v>92</v>
      </c>
      <c r="B439" s="73" t="s">
        <v>488</v>
      </c>
      <c r="C439" s="73">
        <v>50.014000000000003</v>
      </c>
      <c r="D439" s="73">
        <v>1.2E-2</v>
      </c>
      <c r="E439" s="75">
        <v>44858</v>
      </c>
    </row>
    <row r="440" spans="1:5" ht="18.75" x14ac:dyDescent="0.3">
      <c r="A440" s="73"/>
      <c r="B440" s="73"/>
      <c r="C440" s="73"/>
      <c r="D440" s="73"/>
      <c r="E440" s="3"/>
    </row>
    <row r="441" spans="1:5" ht="18.75" x14ac:dyDescent="0.3">
      <c r="A441" s="73" t="s">
        <v>330</v>
      </c>
      <c r="B441" s="73" t="s">
        <v>331</v>
      </c>
      <c r="C441" s="74">
        <v>0</v>
      </c>
      <c r="D441" s="74">
        <v>0</v>
      </c>
      <c r="E441" s="75">
        <v>0</v>
      </c>
    </row>
    <row r="442" spans="1:5" ht="18.75" x14ac:dyDescent="0.3">
      <c r="A442" s="73" t="s">
        <v>93</v>
      </c>
      <c r="B442" s="73">
        <v>144596</v>
      </c>
      <c r="C442" s="73">
        <v>101.012</v>
      </c>
      <c r="D442" s="73">
        <v>2.1999999999999999E-2</v>
      </c>
      <c r="E442" s="3" t="s">
        <v>20</v>
      </c>
    </row>
    <row r="443" spans="1:5" ht="18.75" x14ac:dyDescent="0.3">
      <c r="A443" s="73" t="s">
        <v>93</v>
      </c>
      <c r="B443" s="73">
        <v>144597</v>
      </c>
      <c r="C443" s="73">
        <v>101.006</v>
      </c>
      <c r="D443" s="73">
        <v>2.1999999999999999E-2</v>
      </c>
      <c r="E443" s="3" t="s">
        <v>20</v>
      </c>
    </row>
    <row r="444" spans="1:5" ht="18.75" x14ac:dyDescent="0.3">
      <c r="A444" s="73" t="s">
        <v>93</v>
      </c>
      <c r="B444" s="73">
        <v>144598</v>
      </c>
      <c r="C444" s="73">
        <v>101.16200000000001</v>
      </c>
      <c r="D444" s="73">
        <v>1.9E-2</v>
      </c>
      <c r="E444" s="3" t="s">
        <v>20</v>
      </c>
    </row>
    <row r="445" spans="1:5" ht="18.75" x14ac:dyDescent="0.3">
      <c r="A445" s="73" t="s">
        <v>93</v>
      </c>
      <c r="B445" s="73">
        <v>144599</v>
      </c>
      <c r="C445" s="73">
        <v>101.105</v>
      </c>
      <c r="D445" s="73">
        <v>2.1999999999999999E-2</v>
      </c>
      <c r="E445" s="3" t="s">
        <v>20</v>
      </c>
    </row>
    <row r="446" spans="1:5" ht="18.75" x14ac:dyDescent="0.3">
      <c r="A446" s="73" t="s">
        <v>93</v>
      </c>
      <c r="B446" s="73">
        <v>144600</v>
      </c>
      <c r="C446" s="73">
        <v>101.25</v>
      </c>
      <c r="D446" s="73">
        <v>2.1999999999999999E-2</v>
      </c>
      <c r="E446" s="3" t="s">
        <v>20</v>
      </c>
    </row>
    <row r="447" spans="1:5" ht="18.75" x14ac:dyDescent="0.3">
      <c r="A447" s="73" t="s">
        <v>93</v>
      </c>
      <c r="B447" s="73">
        <v>144601</v>
      </c>
      <c r="C447" s="73">
        <v>100.983</v>
      </c>
      <c r="D447" s="73">
        <v>2.1999999999999999E-2</v>
      </c>
      <c r="E447" s="3" t="s">
        <v>20</v>
      </c>
    </row>
    <row r="448" spans="1:5" ht="18.75" x14ac:dyDescent="0.3">
      <c r="A448" s="73" t="s">
        <v>93</v>
      </c>
      <c r="B448" s="73">
        <v>144602</v>
      </c>
      <c r="C448" s="73">
        <v>100.928</v>
      </c>
      <c r="D448" s="73">
        <v>2.1999999999999999E-2</v>
      </c>
      <c r="E448" s="3" t="s">
        <v>20</v>
      </c>
    </row>
    <row r="449" spans="1:5" ht="18.75" x14ac:dyDescent="0.3">
      <c r="A449" s="73" t="s">
        <v>93</v>
      </c>
      <c r="B449" s="73">
        <v>144603</v>
      </c>
      <c r="C449" s="73">
        <v>101.265</v>
      </c>
      <c r="D449" s="73">
        <v>2.1999999999999999E-2</v>
      </c>
      <c r="E449" s="3" t="s">
        <v>20</v>
      </c>
    </row>
    <row r="450" spans="1:5" ht="18.75" x14ac:dyDescent="0.3">
      <c r="A450" s="73" t="s">
        <v>93</v>
      </c>
      <c r="B450" s="73">
        <v>144604</v>
      </c>
      <c r="C450" s="73">
        <v>101.877</v>
      </c>
      <c r="D450" s="73">
        <v>2.1999999999999999E-2</v>
      </c>
      <c r="E450" s="3" t="s">
        <v>20</v>
      </c>
    </row>
    <row r="451" spans="1:5" ht="18.75" x14ac:dyDescent="0.3">
      <c r="A451" s="73" t="s">
        <v>93</v>
      </c>
      <c r="B451" s="73">
        <v>144605</v>
      </c>
      <c r="C451" s="73">
        <v>101.122</v>
      </c>
      <c r="D451" s="73">
        <v>2.1999999999999999E-2</v>
      </c>
      <c r="E451" s="3" t="s">
        <v>20</v>
      </c>
    </row>
    <row r="452" spans="1:5" ht="18.75" x14ac:dyDescent="0.3">
      <c r="A452" s="73" t="s">
        <v>93</v>
      </c>
      <c r="B452" s="73">
        <v>144606</v>
      </c>
      <c r="C452" s="73">
        <v>101.229</v>
      </c>
      <c r="D452" s="73">
        <v>2.1999999999999999E-2</v>
      </c>
      <c r="E452" s="3" t="s">
        <v>20</v>
      </c>
    </row>
    <row r="453" spans="1:5" ht="18.75" x14ac:dyDescent="0.3">
      <c r="A453" s="73" t="s">
        <v>93</v>
      </c>
      <c r="B453" s="73">
        <v>144607</v>
      </c>
      <c r="C453" s="73">
        <v>100.979</v>
      </c>
      <c r="D453" s="73">
        <v>2.1999999999999999E-2</v>
      </c>
      <c r="E453" s="3" t="s">
        <v>20</v>
      </c>
    </row>
    <row r="454" spans="1:5" ht="18.75" x14ac:dyDescent="0.3">
      <c r="A454" s="73" t="s">
        <v>93</v>
      </c>
      <c r="B454" s="73">
        <v>144608</v>
      </c>
      <c r="C454" s="73">
        <v>101.193</v>
      </c>
      <c r="D454" s="73">
        <v>2.1999999999999999E-2</v>
      </c>
      <c r="E454" s="3" t="s">
        <v>20</v>
      </c>
    </row>
    <row r="455" spans="1:5" ht="18.75" x14ac:dyDescent="0.3">
      <c r="A455" s="73" t="s">
        <v>93</v>
      </c>
      <c r="B455" s="73">
        <v>144609</v>
      </c>
      <c r="C455" s="73">
        <v>98.983999999999995</v>
      </c>
      <c r="D455" s="73">
        <v>2.1999999999999999E-2</v>
      </c>
      <c r="E455" s="3" t="s">
        <v>20</v>
      </c>
    </row>
    <row r="456" spans="1:5" ht="18.75" x14ac:dyDescent="0.3">
      <c r="A456" s="73" t="s">
        <v>93</v>
      </c>
      <c r="B456" s="73">
        <v>144610</v>
      </c>
      <c r="C456" s="73">
        <v>101.11</v>
      </c>
      <c r="D456" s="73">
        <v>2.1999999999999999E-2</v>
      </c>
      <c r="E456" s="3" t="s">
        <v>20</v>
      </c>
    </row>
    <row r="457" spans="1:5" ht="18.75" x14ac:dyDescent="0.3">
      <c r="A457" s="73" t="s">
        <v>93</v>
      </c>
      <c r="B457" s="73">
        <v>144611</v>
      </c>
      <c r="C457" s="73">
        <v>99.087999999999994</v>
      </c>
      <c r="D457" s="73">
        <v>2.1999999999999999E-2</v>
      </c>
      <c r="E457" s="3" t="s">
        <v>20</v>
      </c>
    </row>
    <row r="458" spans="1:5" ht="18.75" x14ac:dyDescent="0.3">
      <c r="A458" s="73" t="s">
        <v>93</v>
      </c>
      <c r="B458" s="73">
        <v>144612</v>
      </c>
      <c r="C458" s="73">
        <v>99.361999999999995</v>
      </c>
      <c r="D458" s="73">
        <v>2.1999999999999999E-2</v>
      </c>
      <c r="E458" s="3" t="s">
        <v>20</v>
      </c>
    </row>
    <row r="459" spans="1:5" ht="18.75" x14ac:dyDescent="0.3">
      <c r="A459" s="73" t="s">
        <v>93</v>
      </c>
      <c r="B459" s="73">
        <v>144613</v>
      </c>
      <c r="C459" s="73">
        <v>100.792</v>
      </c>
      <c r="D459" s="73">
        <v>2.1999999999999999E-2</v>
      </c>
      <c r="E459" s="3" t="s">
        <v>20</v>
      </c>
    </row>
    <row r="460" spans="1:5" ht="18.75" x14ac:dyDescent="0.3">
      <c r="A460" s="73" t="s">
        <v>93</v>
      </c>
      <c r="B460" s="73">
        <v>144614</v>
      </c>
      <c r="C460" s="73">
        <v>100.92400000000001</v>
      </c>
      <c r="D460" s="73">
        <v>2.1999999999999999E-2</v>
      </c>
      <c r="E460" s="3" t="s">
        <v>20</v>
      </c>
    </row>
    <row r="461" spans="1:5" ht="18.75" x14ac:dyDescent="0.3">
      <c r="A461" s="73" t="s">
        <v>93</v>
      </c>
      <c r="B461" s="73">
        <v>144615</v>
      </c>
      <c r="C461" s="73">
        <v>100.68899999999999</v>
      </c>
      <c r="D461" s="73">
        <v>2.1999999999999999E-2</v>
      </c>
      <c r="E461" s="3" t="s">
        <v>20</v>
      </c>
    </row>
    <row r="462" spans="1:5" ht="18.75" x14ac:dyDescent="0.3">
      <c r="A462" s="73" t="s">
        <v>93</v>
      </c>
      <c r="B462" s="73">
        <v>144616</v>
      </c>
      <c r="C462" s="73">
        <v>101.251</v>
      </c>
      <c r="D462" s="73">
        <v>2.1999999999999999E-2</v>
      </c>
      <c r="E462" s="3" t="s">
        <v>20</v>
      </c>
    </row>
    <row r="463" spans="1:5" ht="18.75" x14ac:dyDescent="0.3">
      <c r="A463" s="73" t="s">
        <v>93</v>
      </c>
      <c r="B463" s="73">
        <v>144617</v>
      </c>
      <c r="C463" s="73">
        <v>101.319</v>
      </c>
      <c r="D463" s="73">
        <v>2.1999999999999999E-2</v>
      </c>
      <c r="E463" s="3" t="s">
        <v>20</v>
      </c>
    </row>
    <row r="464" spans="1:5" ht="18.75" x14ac:dyDescent="0.3">
      <c r="A464" s="73" t="s">
        <v>93</v>
      </c>
      <c r="B464" s="73">
        <v>144618</v>
      </c>
      <c r="C464" s="73">
        <v>101.363</v>
      </c>
      <c r="D464" s="73">
        <v>2.1999999999999999E-2</v>
      </c>
      <c r="E464" s="3" t="s">
        <v>20</v>
      </c>
    </row>
    <row r="465" spans="1:5" ht="18.75" x14ac:dyDescent="0.3">
      <c r="A465" s="73" t="s">
        <v>93</v>
      </c>
      <c r="B465" s="73">
        <v>144619</v>
      </c>
      <c r="C465" s="73">
        <v>100.155</v>
      </c>
      <c r="D465" s="73">
        <v>2.1999999999999999E-2</v>
      </c>
      <c r="E465" s="3" t="s">
        <v>20</v>
      </c>
    </row>
    <row r="466" spans="1:5" ht="18.75" x14ac:dyDescent="0.3">
      <c r="A466" s="73" t="s">
        <v>93</v>
      </c>
      <c r="B466" s="73">
        <v>144620</v>
      </c>
      <c r="C466" s="73">
        <v>101.08</v>
      </c>
      <c r="D466" s="73">
        <v>2.1999999999999999E-2</v>
      </c>
      <c r="E466" s="3" t="s">
        <v>20</v>
      </c>
    </row>
    <row r="467" spans="1:5" ht="18.75" x14ac:dyDescent="0.3">
      <c r="A467" s="73" t="s">
        <v>93</v>
      </c>
      <c r="B467" s="73">
        <v>144621</v>
      </c>
      <c r="C467" s="73">
        <v>99.158000000000001</v>
      </c>
      <c r="D467" s="73">
        <v>2.1999999999999999E-2</v>
      </c>
      <c r="E467" s="3" t="s">
        <v>20</v>
      </c>
    </row>
    <row r="468" spans="1:5" ht="18.75" x14ac:dyDescent="0.3">
      <c r="A468" s="73" t="s">
        <v>93</v>
      </c>
      <c r="B468" s="73">
        <v>144622</v>
      </c>
      <c r="C468" s="73">
        <v>100.193</v>
      </c>
      <c r="D468" s="73">
        <v>2.1999999999999999E-2</v>
      </c>
      <c r="E468" s="3" t="s">
        <v>20</v>
      </c>
    </row>
    <row r="469" spans="1:5" ht="18.75" x14ac:dyDescent="0.3">
      <c r="A469" s="73" t="s">
        <v>93</v>
      </c>
      <c r="B469" s="73">
        <v>144623</v>
      </c>
      <c r="C469" s="73">
        <v>99.48</v>
      </c>
      <c r="D469" s="73">
        <v>2.1999999999999999E-2</v>
      </c>
      <c r="E469" s="3" t="s">
        <v>20</v>
      </c>
    </row>
    <row r="470" spans="1:5" ht="18.75" x14ac:dyDescent="0.3">
      <c r="A470" s="73" t="s">
        <v>93</v>
      </c>
      <c r="B470" s="73">
        <v>144624</v>
      </c>
      <c r="C470" s="73">
        <v>101.105</v>
      </c>
      <c r="D470" s="73">
        <v>2.1999999999999999E-2</v>
      </c>
      <c r="E470" s="3" t="s">
        <v>20</v>
      </c>
    </row>
    <row r="471" spans="1:5" ht="18.75" x14ac:dyDescent="0.3">
      <c r="A471" s="73" t="s">
        <v>93</v>
      </c>
      <c r="B471" s="73">
        <v>144625</v>
      </c>
      <c r="C471" s="73">
        <v>101.004</v>
      </c>
      <c r="D471" s="73">
        <v>2.1999999999999999E-2</v>
      </c>
      <c r="E471" s="3" t="s">
        <v>20</v>
      </c>
    </row>
    <row r="472" spans="1:5" ht="18.75" x14ac:dyDescent="0.3">
      <c r="A472" s="73" t="s">
        <v>93</v>
      </c>
      <c r="B472" s="73">
        <v>144626</v>
      </c>
      <c r="C472" s="73">
        <v>101.02800000000001</v>
      </c>
      <c r="D472" s="73">
        <v>2.1999999999999999E-2</v>
      </c>
      <c r="E472" s="3" t="s">
        <v>20</v>
      </c>
    </row>
    <row r="473" spans="1:5" ht="18.75" x14ac:dyDescent="0.3">
      <c r="A473" s="73" t="s">
        <v>93</v>
      </c>
      <c r="B473" s="84" t="s">
        <v>489</v>
      </c>
      <c r="C473" s="73">
        <v>100.02</v>
      </c>
      <c r="D473" s="73">
        <v>2.3E-2</v>
      </c>
      <c r="E473" s="75">
        <v>44858</v>
      </c>
    </row>
    <row r="474" spans="1:5" ht="18.75" x14ac:dyDescent="0.3">
      <c r="A474" s="73" t="s">
        <v>93</v>
      </c>
      <c r="B474" s="84" t="s">
        <v>490</v>
      </c>
      <c r="C474" s="73">
        <v>100.039</v>
      </c>
      <c r="D474" s="73">
        <v>2.3E-2</v>
      </c>
      <c r="E474" s="75">
        <v>44858</v>
      </c>
    </row>
    <row r="475" spans="1:5" ht="18.75" x14ac:dyDescent="0.3">
      <c r="A475" s="73" t="s">
        <v>93</v>
      </c>
      <c r="B475" s="84" t="s">
        <v>491</v>
      </c>
      <c r="C475" s="73">
        <v>100.004</v>
      </c>
      <c r="D475" s="73">
        <v>2.3E-2</v>
      </c>
      <c r="E475" s="75">
        <v>44858</v>
      </c>
    </row>
    <row r="476" spans="1:5" ht="18.75" x14ac:dyDescent="0.3">
      <c r="A476" s="73" t="s">
        <v>93</v>
      </c>
      <c r="B476" s="84" t="s">
        <v>492</v>
      </c>
      <c r="C476" s="73">
        <v>100.04900000000001</v>
      </c>
      <c r="D476" s="73">
        <v>2.4E-2</v>
      </c>
      <c r="E476" s="75">
        <v>44858</v>
      </c>
    </row>
    <row r="477" spans="1:5" ht="18.75" x14ac:dyDescent="0.3">
      <c r="A477" s="73" t="s">
        <v>93</v>
      </c>
      <c r="B477" s="84" t="s">
        <v>493</v>
      </c>
      <c r="C477" s="73">
        <v>100.033</v>
      </c>
      <c r="D477" s="73">
        <v>2.3E-2</v>
      </c>
      <c r="E477" s="75">
        <v>44858</v>
      </c>
    </row>
    <row r="478" spans="1:5" ht="18.75" x14ac:dyDescent="0.3">
      <c r="A478" s="73" t="s">
        <v>93</v>
      </c>
      <c r="B478" s="84" t="s">
        <v>494</v>
      </c>
      <c r="C478" s="73">
        <v>100.02800000000001</v>
      </c>
      <c r="D478" s="73">
        <v>2.3E-2</v>
      </c>
      <c r="E478" s="75">
        <v>44858</v>
      </c>
    </row>
    <row r="479" spans="1:5" ht="18.75" x14ac:dyDescent="0.3">
      <c r="A479" s="73" t="s">
        <v>93</v>
      </c>
      <c r="B479" s="84" t="s">
        <v>495</v>
      </c>
      <c r="C479" s="73">
        <v>100.045</v>
      </c>
      <c r="D479" s="73">
        <v>2.3E-2</v>
      </c>
      <c r="E479" s="75">
        <v>44858</v>
      </c>
    </row>
    <row r="480" spans="1:5" ht="18.75" x14ac:dyDescent="0.3">
      <c r="A480" s="73" t="s">
        <v>93</v>
      </c>
      <c r="B480" s="84" t="s">
        <v>496</v>
      </c>
      <c r="C480" s="73">
        <v>100.06100000000001</v>
      </c>
      <c r="D480" s="73">
        <v>2.3E-2</v>
      </c>
      <c r="E480" s="75">
        <v>44858</v>
      </c>
    </row>
    <row r="481" spans="1:5" ht="18.75" x14ac:dyDescent="0.3">
      <c r="A481" s="73" t="s">
        <v>93</v>
      </c>
      <c r="B481" s="84" t="s">
        <v>497</v>
      </c>
      <c r="C481" s="73">
        <v>100.068</v>
      </c>
      <c r="D481" s="73">
        <v>2.3E-2</v>
      </c>
      <c r="E481" s="75">
        <v>44858</v>
      </c>
    </row>
    <row r="482" spans="1:5" ht="18.75" x14ac:dyDescent="0.3">
      <c r="A482" s="73" t="s">
        <v>93</v>
      </c>
      <c r="B482" s="84" t="s">
        <v>498</v>
      </c>
      <c r="C482" s="73">
        <v>100.05800000000001</v>
      </c>
      <c r="D482" s="73">
        <v>2.3E-2</v>
      </c>
      <c r="E482" s="75">
        <v>44858</v>
      </c>
    </row>
    <row r="483" spans="1:5" ht="18.75" x14ac:dyDescent="0.3">
      <c r="A483" s="73" t="s">
        <v>93</v>
      </c>
      <c r="B483" s="84" t="s">
        <v>499</v>
      </c>
      <c r="C483" s="73">
        <v>100.068</v>
      </c>
      <c r="D483" s="73">
        <v>2.3E-2</v>
      </c>
      <c r="E483" s="75">
        <v>44858</v>
      </c>
    </row>
    <row r="484" spans="1:5" ht="18.75" x14ac:dyDescent="0.3">
      <c r="A484" s="73" t="s">
        <v>93</v>
      </c>
      <c r="B484" s="84" t="s">
        <v>500</v>
      </c>
      <c r="C484" s="73">
        <v>100.059</v>
      </c>
      <c r="D484" s="73">
        <v>2.3E-2</v>
      </c>
      <c r="E484" s="75">
        <v>44858</v>
      </c>
    </row>
    <row r="485" spans="1:5" ht="18.75" x14ac:dyDescent="0.3">
      <c r="A485" s="73" t="s">
        <v>93</v>
      </c>
      <c r="B485" s="84" t="s">
        <v>501</v>
      </c>
      <c r="C485" s="73">
        <v>100.069</v>
      </c>
      <c r="D485" s="73">
        <v>2.3E-2</v>
      </c>
      <c r="E485" s="75">
        <v>44858</v>
      </c>
    </row>
    <row r="486" spans="1:5" ht="18.75" x14ac:dyDescent="0.3">
      <c r="A486" s="73" t="s">
        <v>93</v>
      </c>
      <c r="B486" s="84" t="s">
        <v>502</v>
      </c>
      <c r="C486" s="73">
        <v>100.045</v>
      </c>
      <c r="D486" s="73">
        <v>2.3E-2</v>
      </c>
      <c r="E486" s="75">
        <v>44858</v>
      </c>
    </row>
    <row r="487" spans="1:5" ht="18.75" x14ac:dyDescent="0.3">
      <c r="A487" s="73" t="s">
        <v>93</v>
      </c>
      <c r="B487" s="84" t="s">
        <v>503</v>
      </c>
      <c r="C487" s="73">
        <v>100.05800000000001</v>
      </c>
      <c r="D487" s="73">
        <v>2.3E-2</v>
      </c>
      <c r="E487" s="75">
        <v>44858</v>
      </c>
    </row>
    <row r="488" spans="1:5" ht="18.75" x14ac:dyDescent="0.3">
      <c r="A488" s="73" t="s">
        <v>93</v>
      </c>
      <c r="B488" s="84" t="s">
        <v>504</v>
      </c>
      <c r="C488" s="73">
        <v>100.04600000000001</v>
      </c>
      <c r="D488" s="73">
        <v>2.3E-2</v>
      </c>
      <c r="E488" s="75">
        <v>44858</v>
      </c>
    </row>
    <row r="489" spans="1:5" ht="18.75" x14ac:dyDescent="0.3">
      <c r="A489" s="73" t="s">
        <v>93</v>
      </c>
      <c r="B489" s="84" t="s">
        <v>505</v>
      </c>
      <c r="C489" s="73">
        <v>100.06699999999999</v>
      </c>
      <c r="D489" s="73">
        <v>2.3E-2</v>
      </c>
      <c r="E489" s="75">
        <v>44858</v>
      </c>
    </row>
    <row r="490" spans="1:5" ht="18.75" x14ac:dyDescent="0.3">
      <c r="A490" s="73" t="s">
        <v>93</v>
      </c>
      <c r="B490" s="84" t="s">
        <v>506</v>
      </c>
      <c r="C490" s="73">
        <v>100.057</v>
      </c>
      <c r="D490" s="73">
        <v>2.4E-2</v>
      </c>
      <c r="E490" s="75">
        <v>44858</v>
      </c>
    </row>
    <row r="491" spans="1:5" ht="18.75" x14ac:dyDescent="0.3">
      <c r="A491" s="73" t="s">
        <v>93</v>
      </c>
      <c r="B491" s="84" t="s">
        <v>507</v>
      </c>
      <c r="C491" s="73">
        <v>100.05</v>
      </c>
      <c r="D491" s="73">
        <v>2.3E-2</v>
      </c>
      <c r="E491" s="75">
        <v>44858</v>
      </c>
    </row>
    <row r="492" spans="1:5" ht="18.75" x14ac:dyDescent="0.3">
      <c r="A492" s="73" t="s">
        <v>93</v>
      </c>
      <c r="B492" s="84" t="s">
        <v>508</v>
      </c>
      <c r="C492" s="73">
        <v>100.072</v>
      </c>
      <c r="D492" s="73">
        <v>2.3E-2</v>
      </c>
      <c r="E492" s="75">
        <v>44858</v>
      </c>
    </row>
    <row r="493" spans="1:5" ht="18.75" x14ac:dyDescent="0.3">
      <c r="A493" s="73" t="s">
        <v>93</v>
      </c>
      <c r="B493" s="84" t="s">
        <v>509</v>
      </c>
      <c r="C493" s="73">
        <v>100.077</v>
      </c>
      <c r="D493" s="73">
        <v>2.3E-2</v>
      </c>
      <c r="E493" s="75">
        <v>44858</v>
      </c>
    </row>
    <row r="494" spans="1:5" ht="18.75" x14ac:dyDescent="0.3">
      <c r="A494" s="73" t="s">
        <v>93</v>
      </c>
      <c r="B494" s="84" t="s">
        <v>510</v>
      </c>
      <c r="C494" s="73">
        <v>100.06100000000001</v>
      </c>
      <c r="D494" s="73">
        <v>2.3E-2</v>
      </c>
      <c r="E494" s="75">
        <v>44858</v>
      </c>
    </row>
    <row r="495" spans="1:5" ht="18.75" x14ac:dyDescent="0.3">
      <c r="A495" s="73" t="s">
        <v>93</v>
      </c>
      <c r="B495" s="84" t="s">
        <v>511</v>
      </c>
      <c r="C495" s="73">
        <v>100.07</v>
      </c>
      <c r="D495" s="73">
        <v>2.3E-2</v>
      </c>
      <c r="E495" s="75">
        <v>44858</v>
      </c>
    </row>
    <row r="496" spans="1:5" ht="18.75" x14ac:dyDescent="0.3">
      <c r="A496" s="73" t="s">
        <v>93</v>
      </c>
      <c r="B496" s="84" t="s">
        <v>512</v>
      </c>
      <c r="C496" s="73">
        <v>100.054</v>
      </c>
      <c r="D496" s="73">
        <v>2.3E-2</v>
      </c>
      <c r="E496" s="75">
        <v>44858</v>
      </c>
    </row>
    <row r="497" spans="1:5" ht="18.75" x14ac:dyDescent="0.3">
      <c r="A497" s="73" t="s">
        <v>93</v>
      </c>
      <c r="B497" s="84" t="s">
        <v>513</v>
      </c>
      <c r="C497" s="73">
        <v>100.054</v>
      </c>
      <c r="D497" s="73">
        <v>2.3E-2</v>
      </c>
      <c r="E497" s="75">
        <v>44858</v>
      </c>
    </row>
    <row r="498" spans="1:5" ht="18.75" x14ac:dyDescent="0.3">
      <c r="A498" s="73" t="s">
        <v>93</v>
      </c>
      <c r="B498" s="84" t="s">
        <v>514</v>
      </c>
      <c r="C498" s="73">
        <v>100.06699999999999</v>
      </c>
      <c r="D498" s="73">
        <v>2.3E-2</v>
      </c>
      <c r="E498" s="75">
        <v>44858</v>
      </c>
    </row>
    <row r="499" spans="1:5" ht="18.75" x14ac:dyDescent="0.3">
      <c r="A499" s="73" t="s">
        <v>93</v>
      </c>
      <c r="B499" s="84" t="s">
        <v>515</v>
      </c>
      <c r="C499" s="73">
        <v>100.069</v>
      </c>
      <c r="D499" s="73">
        <v>2.3E-2</v>
      </c>
      <c r="E499" s="75">
        <v>44858</v>
      </c>
    </row>
    <row r="500" spans="1:5" ht="18.75" x14ac:dyDescent="0.3">
      <c r="A500" s="73" t="s">
        <v>93</v>
      </c>
      <c r="B500" s="84" t="s">
        <v>516</v>
      </c>
      <c r="C500" s="73">
        <v>100.071</v>
      </c>
      <c r="D500" s="73">
        <v>2.3E-2</v>
      </c>
      <c r="E500" s="75">
        <v>44858</v>
      </c>
    </row>
    <row r="501" spans="1:5" ht="18.75" x14ac:dyDescent="0.3">
      <c r="A501" s="73" t="s">
        <v>93</v>
      </c>
      <c r="B501" s="84" t="s">
        <v>517</v>
      </c>
      <c r="C501" s="73">
        <v>100.054</v>
      </c>
      <c r="D501" s="73">
        <v>2.3E-2</v>
      </c>
      <c r="E501" s="75">
        <v>44858</v>
      </c>
    </row>
    <row r="502" spans="1:5" ht="18.75" x14ac:dyDescent="0.3">
      <c r="A502" s="73" t="s">
        <v>93</v>
      </c>
      <c r="B502" s="84" t="s">
        <v>518</v>
      </c>
      <c r="C502" s="73">
        <v>100.07599999999999</v>
      </c>
      <c r="D502" s="73">
        <v>2.3E-2</v>
      </c>
      <c r="E502" s="75">
        <v>44858</v>
      </c>
    </row>
    <row r="503" spans="1:5" ht="18.75" x14ac:dyDescent="0.3">
      <c r="A503" s="73"/>
      <c r="B503" s="73"/>
      <c r="C503" s="73"/>
      <c r="D503" s="73"/>
      <c r="E503" s="3"/>
    </row>
    <row r="504" spans="1:5" ht="18.75" x14ac:dyDescent="0.3">
      <c r="A504" s="73" t="s">
        <v>332</v>
      </c>
      <c r="B504" s="73" t="s">
        <v>333</v>
      </c>
      <c r="C504" s="74">
        <v>0</v>
      </c>
      <c r="D504" s="74">
        <v>0</v>
      </c>
      <c r="E504" s="75">
        <v>0</v>
      </c>
    </row>
    <row r="505" spans="1:5" ht="18.75" x14ac:dyDescent="0.3">
      <c r="A505" s="73" t="s">
        <v>94</v>
      </c>
      <c r="B505" s="73">
        <v>144627</v>
      </c>
      <c r="C505" s="73">
        <v>199.98400000000001</v>
      </c>
      <c r="D505" s="73">
        <v>4.3999999999999997E-2</v>
      </c>
      <c r="E505" s="3" t="s">
        <v>20</v>
      </c>
    </row>
    <row r="506" spans="1:5" ht="18.75" x14ac:dyDescent="0.3">
      <c r="A506" s="73" t="s">
        <v>94</v>
      </c>
      <c r="B506" s="73">
        <v>144628</v>
      </c>
      <c r="C506" s="73">
        <v>199.97300000000001</v>
      </c>
      <c r="D506" s="73">
        <v>4.3999999999999997E-2</v>
      </c>
      <c r="E506" s="3" t="s">
        <v>20</v>
      </c>
    </row>
    <row r="507" spans="1:5" ht="18.75" x14ac:dyDescent="0.3">
      <c r="A507" s="73" t="s">
        <v>94</v>
      </c>
      <c r="B507" s="73">
        <v>144629</v>
      </c>
      <c r="C507" s="73">
        <v>199.81800000000001</v>
      </c>
      <c r="D507" s="73">
        <v>4.3999999999999997E-2</v>
      </c>
      <c r="E507" s="3" t="s">
        <v>20</v>
      </c>
    </row>
    <row r="508" spans="1:5" ht="18.75" x14ac:dyDescent="0.3">
      <c r="A508" s="73" t="s">
        <v>94</v>
      </c>
      <c r="B508" s="73">
        <v>144630</v>
      </c>
      <c r="C508" s="73">
        <v>199.58699999999999</v>
      </c>
      <c r="D508" s="73">
        <v>4.3999999999999997E-2</v>
      </c>
      <c r="E508" s="3" t="s">
        <v>20</v>
      </c>
    </row>
    <row r="509" spans="1:5" ht="18.75" x14ac:dyDescent="0.3">
      <c r="A509" s="73" t="s">
        <v>94</v>
      </c>
      <c r="B509" s="73">
        <v>144631</v>
      </c>
      <c r="C509" s="73">
        <v>200.197</v>
      </c>
      <c r="D509" s="73">
        <v>4.3999999999999997E-2</v>
      </c>
      <c r="E509" s="3" t="s">
        <v>20</v>
      </c>
    </row>
    <row r="510" spans="1:5" ht="18.75" x14ac:dyDescent="0.3">
      <c r="A510" s="73" t="s">
        <v>94</v>
      </c>
      <c r="B510" s="73">
        <v>144632</v>
      </c>
      <c r="C510" s="73">
        <v>199.73599999999999</v>
      </c>
      <c r="D510" s="73">
        <v>4.4999999999999998E-2</v>
      </c>
      <c r="E510" s="3" t="s">
        <v>20</v>
      </c>
    </row>
    <row r="511" spans="1:5" ht="18.75" x14ac:dyDescent="0.3">
      <c r="A511" s="73" t="s">
        <v>94</v>
      </c>
      <c r="B511" s="73">
        <v>144633</v>
      </c>
      <c r="C511" s="73">
        <v>200.143</v>
      </c>
      <c r="D511" s="73">
        <v>4.7E-2</v>
      </c>
      <c r="E511" s="3" t="s">
        <v>20</v>
      </c>
    </row>
    <row r="512" spans="1:5" ht="18.75" x14ac:dyDescent="0.3">
      <c r="A512" s="73" t="s">
        <v>94</v>
      </c>
      <c r="B512" s="73">
        <v>144634</v>
      </c>
      <c r="C512" s="73">
        <v>200.09</v>
      </c>
      <c r="D512" s="73">
        <v>4.3999999999999997E-2</v>
      </c>
      <c r="E512" s="3" t="s">
        <v>20</v>
      </c>
    </row>
    <row r="513" spans="1:5" ht="18.75" x14ac:dyDescent="0.3">
      <c r="A513" s="73" t="s">
        <v>94</v>
      </c>
      <c r="B513" s="73">
        <v>144635</v>
      </c>
      <c r="C513" s="73">
        <v>199.654</v>
      </c>
      <c r="D513" s="73">
        <v>4.3999999999999997E-2</v>
      </c>
      <c r="E513" s="3" t="s">
        <v>20</v>
      </c>
    </row>
    <row r="514" spans="1:5" ht="18.75" x14ac:dyDescent="0.3">
      <c r="A514" s="73" t="s">
        <v>94</v>
      </c>
      <c r="B514" s="73">
        <v>144636</v>
      </c>
      <c r="C514" s="73">
        <v>199.88200000000001</v>
      </c>
      <c r="D514" s="73">
        <v>4.3999999999999997E-2</v>
      </c>
      <c r="E514" s="3" t="s">
        <v>20</v>
      </c>
    </row>
    <row r="515" spans="1:5" ht="18.75" x14ac:dyDescent="0.3">
      <c r="A515" s="73" t="s">
        <v>94</v>
      </c>
      <c r="B515" s="73">
        <v>144637</v>
      </c>
      <c r="C515" s="73">
        <v>199.821</v>
      </c>
      <c r="D515" s="73">
        <v>4.3999999999999997E-2</v>
      </c>
      <c r="E515" s="3" t="s">
        <v>20</v>
      </c>
    </row>
    <row r="516" spans="1:5" ht="18.75" x14ac:dyDescent="0.3">
      <c r="A516" s="73" t="s">
        <v>94</v>
      </c>
      <c r="B516" s="73">
        <v>144638</v>
      </c>
      <c r="C516" s="73">
        <v>199.93700000000001</v>
      </c>
      <c r="D516" s="73">
        <v>4.2999999999999997E-2</v>
      </c>
      <c r="E516" s="3" t="s">
        <v>20</v>
      </c>
    </row>
    <row r="517" spans="1:5" ht="18.75" x14ac:dyDescent="0.3">
      <c r="A517" s="73"/>
      <c r="B517" s="73"/>
      <c r="C517" s="73"/>
      <c r="D517" s="73"/>
      <c r="E517" s="3"/>
    </row>
    <row r="518" spans="1:5" ht="18.75" x14ac:dyDescent="0.3">
      <c r="A518" s="73" t="s">
        <v>334</v>
      </c>
      <c r="B518" s="73" t="s">
        <v>335</v>
      </c>
      <c r="C518" s="74">
        <v>0</v>
      </c>
      <c r="D518" s="74">
        <v>0</v>
      </c>
      <c r="E518" s="75">
        <v>0</v>
      </c>
    </row>
    <row r="519" spans="1:5" ht="18.75" x14ac:dyDescent="0.3">
      <c r="A519" s="73" t="s">
        <v>95</v>
      </c>
      <c r="B519" s="73">
        <v>144639</v>
      </c>
      <c r="C519" s="73">
        <v>250.1</v>
      </c>
      <c r="D519" s="73">
        <v>4.8000000000000001E-2</v>
      </c>
      <c r="E519" s="3" t="s">
        <v>20</v>
      </c>
    </row>
    <row r="520" spans="1:5" ht="18.75" x14ac:dyDescent="0.3">
      <c r="A520" s="73" t="s">
        <v>95</v>
      </c>
      <c r="B520" s="73">
        <v>144640</v>
      </c>
      <c r="C520" s="73">
        <v>250.405</v>
      </c>
      <c r="D520" s="73">
        <v>4.8000000000000001E-2</v>
      </c>
      <c r="E520" s="3" t="s">
        <v>20</v>
      </c>
    </row>
    <row r="521" spans="1:5" ht="18.75" x14ac:dyDescent="0.3">
      <c r="A521" s="73" t="s">
        <v>95</v>
      </c>
      <c r="B521" s="73">
        <v>144641</v>
      </c>
      <c r="C521" s="73">
        <v>250.321</v>
      </c>
      <c r="D521" s="73">
        <v>4.8000000000000001E-2</v>
      </c>
      <c r="E521" s="3" t="s">
        <v>20</v>
      </c>
    </row>
    <row r="522" spans="1:5" ht="18.75" x14ac:dyDescent="0.3">
      <c r="A522" s="73" t="s">
        <v>95</v>
      </c>
      <c r="B522" s="73">
        <v>144642</v>
      </c>
      <c r="C522" s="73">
        <v>250.65600000000001</v>
      </c>
      <c r="D522" s="73">
        <v>4.8000000000000001E-2</v>
      </c>
      <c r="E522" s="3" t="s">
        <v>20</v>
      </c>
    </row>
    <row r="523" spans="1:5" ht="18.75" x14ac:dyDescent="0.3">
      <c r="A523" s="73" t="s">
        <v>95</v>
      </c>
      <c r="B523" s="73">
        <v>144643</v>
      </c>
      <c r="C523" s="73">
        <v>253.66399999999999</v>
      </c>
      <c r="D523" s="73">
        <v>0.05</v>
      </c>
      <c r="E523" s="3" t="s">
        <v>20</v>
      </c>
    </row>
    <row r="524" spans="1:5" ht="18.75" x14ac:dyDescent="0.3">
      <c r="A524" s="73" t="s">
        <v>95</v>
      </c>
      <c r="B524" s="73">
        <v>144644</v>
      </c>
      <c r="C524" s="73">
        <v>249.934</v>
      </c>
      <c r="D524" s="73">
        <v>4.8000000000000001E-2</v>
      </c>
      <c r="E524" s="3" t="s">
        <v>20</v>
      </c>
    </row>
    <row r="525" spans="1:5" ht="18.75" x14ac:dyDescent="0.3">
      <c r="A525" s="73" t="s">
        <v>95</v>
      </c>
      <c r="B525" s="73">
        <v>144645</v>
      </c>
      <c r="C525" s="73">
        <v>249.78299999999999</v>
      </c>
      <c r="D525" s="73">
        <v>5.3999999999999999E-2</v>
      </c>
      <c r="E525" s="3" t="s">
        <v>20</v>
      </c>
    </row>
    <row r="526" spans="1:5" ht="18.75" x14ac:dyDescent="0.3">
      <c r="A526" s="73" t="s">
        <v>95</v>
      </c>
      <c r="B526" s="73">
        <v>144646</v>
      </c>
      <c r="C526" s="73">
        <v>253.77600000000001</v>
      </c>
      <c r="D526" s="73">
        <v>4.5999999999999999E-2</v>
      </c>
      <c r="E526" s="3" t="s">
        <v>20</v>
      </c>
    </row>
    <row r="527" spans="1:5" ht="18.75" x14ac:dyDescent="0.3">
      <c r="A527" s="73" t="s">
        <v>95</v>
      </c>
      <c r="B527" s="73">
        <v>144647</v>
      </c>
      <c r="C527" s="73">
        <v>250.30199999999999</v>
      </c>
      <c r="D527" s="73">
        <v>4.8000000000000001E-2</v>
      </c>
      <c r="E527" s="3" t="s">
        <v>20</v>
      </c>
    </row>
    <row r="528" spans="1:5" ht="18.75" x14ac:dyDescent="0.3">
      <c r="A528" s="73" t="s">
        <v>95</v>
      </c>
      <c r="B528" s="73">
        <v>144648</v>
      </c>
      <c r="C528" s="73">
        <v>250.34299999999999</v>
      </c>
      <c r="D528" s="73">
        <v>5.0999999999999997E-2</v>
      </c>
      <c r="E528" s="3" t="s">
        <v>20</v>
      </c>
    </row>
    <row r="529" spans="1:5" ht="18.75" x14ac:dyDescent="0.3">
      <c r="A529" s="73"/>
      <c r="B529" s="73"/>
      <c r="C529" s="73"/>
      <c r="D529" s="73"/>
      <c r="E529" s="3"/>
    </row>
    <row r="530" spans="1:5" ht="18.75" x14ac:dyDescent="0.3">
      <c r="A530" s="73" t="s">
        <v>336</v>
      </c>
      <c r="B530" s="73" t="s">
        <v>337</v>
      </c>
      <c r="C530" s="74">
        <v>0</v>
      </c>
      <c r="D530" s="74">
        <v>0</v>
      </c>
      <c r="E530" s="75">
        <v>0</v>
      </c>
    </row>
    <row r="531" spans="1:5" ht="18.75" x14ac:dyDescent="0.3">
      <c r="A531" s="73" t="s">
        <v>96</v>
      </c>
      <c r="B531" s="73">
        <v>144649</v>
      </c>
      <c r="C531" s="73">
        <v>500.02</v>
      </c>
      <c r="D531" s="73">
        <v>0.11</v>
      </c>
      <c r="E531" s="3" t="s">
        <v>20</v>
      </c>
    </row>
    <row r="532" spans="1:5" ht="18.75" x14ac:dyDescent="0.3">
      <c r="A532" s="73" t="s">
        <v>96</v>
      </c>
      <c r="B532" s="73">
        <v>144650</v>
      </c>
      <c r="C532" s="73">
        <v>499.94</v>
      </c>
      <c r="D532" s="73">
        <v>0.11</v>
      </c>
      <c r="E532" s="3" t="s">
        <v>20</v>
      </c>
    </row>
    <row r="533" spans="1:5" ht="18.75" x14ac:dyDescent="0.3">
      <c r="A533" s="73" t="s">
        <v>96</v>
      </c>
      <c r="B533" s="73">
        <v>144651</v>
      </c>
      <c r="C533" s="73">
        <v>499.96</v>
      </c>
      <c r="D533" s="73">
        <v>0.11</v>
      </c>
      <c r="E533" s="3" t="s">
        <v>20</v>
      </c>
    </row>
    <row r="534" spans="1:5" ht="18.75" x14ac:dyDescent="0.3">
      <c r="A534" s="73" t="s">
        <v>96</v>
      </c>
      <c r="B534" s="73">
        <v>144652</v>
      </c>
      <c r="C534" s="73">
        <v>500.04</v>
      </c>
      <c r="D534" s="73">
        <v>0.11</v>
      </c>
      <c r="E534" s="3" t="s">
        <v>20</v>
      </c>
    </row>
    <row r="535" spans="1:5" ht="18.75" x14ac:dyDescent="0.3">
      <c r="A535" s="73"/>
      <c r="B535" s="73"/>
      <c r="C535" s="73"/>
      <c r="D535" s="73"/>
      <c r="E535" s="3"/>
    </row>
    <row r="536" spans="1:5" ht="18.75" x14ac:dyDescent="0.3">
      <c r="A536" s="73" t="s">
        <v>338</v>
      </c>
      <c r="B536" s="73" t="s">
        <v>339</v>
      </c>
      <c r="C536" s="74">
        <v>0</v>
      </c>
      <c r="D536" s="74">
        <v>0</v>
      </c>
      <c r="E536" s="75">
        <v>0</v>
      </c>
    </row>
    <row r="537" spans="1:5" ht="18.75" x14ac:dyDescent="0.3">
      <c r="A537" s="73" t="s">
        <v>97</v>
      </c>
      <c r="B537" s="73">
        <v>144653</v>
      </c>
      <c r="C537" s="73">
        <v>1000.2</v>
      </c>
      <c r="D537" s="73">
        <v>0.23</v>
      </c>
      <c r="E537" s="3" t="s">
        <v>20</v>
      </c>
    </row>
    <row r="538" spans="1:5" ht="18.75" x14ac:dyDescent="0.3">
      <c r="A538" s="73" t="s">
        <v>97</v>
      </c>
      <c r="B538" s="73">
        <v>144654</v>
      </c>
      <c r="C538" s="73">
        <v>1001.07</v>
      </c>
      <c r="D538" s="73">
        <v>0.21</v>
      </c>
      <c r="E538" s="3" t="s">
        <v>20</v>
      </c>
    </row>
    <row r="539" spans="1:5" ht="18.75" x14ac:dyDescent="0.3">
      <c r="A539" s="73" t="s">
        <v>97</v>
      </c>
      <c r="B539" s="73">
        <v>144655</v>
      </c>
      <c r="C539" s="73">
        <v>1000.36</v>
      </c>
      <c r="D539" s="73">
        <v>0.22</v>
      </c>
      <c r="E539" s="3" t="s">
        <v>20</v>
      </c>
    </row>
    <row r="540" spans="1:5" ht="18.75" x14ac:dyDescent="0.3">
      <c r="A540" s="73" t="s">
        <v>97</v>
      </c>
      <c r="B540" s="73">
        <v>144656</v>
      </c>
      <c r="C540" s="73">
        <v>1000.41</v>
      </c>
      <c r="D540" s="73">
        <v>0.22</v>
      </c>
      <c r="E540" s="3" t="s">
        <v>20</v>
      </c>
    </row>
    <row r="541" spans="1:5" ht="18.75" x14ac:dyDescent="0.3">
      <c r="A541" s="78"/>
      <c r="B541" s="78"/>
      <c r="C541" s="78"/>
      <c r="D541" s="78"/>
      <c r="E541" s="3"/>
    </row>
    <row r="542" spans="1:5" ht="18.75" x14ac:dyDescent="0.3">
      <c r="A542" s="78" t="s">
        <v>340</v>
      </c>
      <c r="B542" s="78" t="s">
        <v>341</v>
      </c>
      <c r="C542" s="78">
        <v>0</v>
      </c>
      <c r="D542" s="78">
        <v>0</v>
      </c>
      <c r="E542" s="3">
        <v>0</v>
      </c>
    </row>
    <row r="543" spans="1:5" ht="18.75" x14ac:dyDescent="0.3">
      <c r="A543" s="78" t="s">
        <v>547</v>
      </c>
      <c r="B543" s="78" t="s">
        <v>546</v>
      </c>
      <c r="C543" s="78">
        <v>5</v>
      </c>
      <c r="D543" s="78">
        <v>3.2000000000000002E-3</v>
      </c>
      <c r="E543" s="116">
        <v>41844</v>
      </c>
    </row>
    <row r="544" spans="1:5" ht="18.75" x14ac:dyDescent="0.3">
      <c r="A544" s="78" t="s">
        <v>548</v>
      </c>
      <c r="B544" s="78" t="s">
        <v>549</v>
      </c>
      <c r="C544" s="78">
        <v>10</v>
      </c>
      <c r="D544" s="78">
        <v>8.5000000000000006E-3</v>
      </c>
      <c r="E544" s="116">
        <v>41521</v>
      </c>
    </row>
    <row r="545" spans="1:5" ht="18.75" x14ac:dyDescent="0.3">
      <c r="A545" s="78" t="s">
        <v>340</v>
      </c>
      <c r="B545" s="78"/>
      <c r="C545" s="78"/>
      <c r="D545" s="78"/>
      <c r="E545" s="3"/>
    </row>
    <row r="546" spans="1:5" ht="18.75" x14ac:dyDescent="0.3">
      <c r="A546" s="78"/>
      <c r="B546" s="78"/>
      <c r="C546" s="78"/>
      <c r="D546" s="78"/>
      <c r="E546" s="3"/>
    </row>
    <row r="547" spans="1:5" ht="18.75" x14ac:dyDescent="0.3">
      <c r="A547" s="73" t="s">
        <v>538</v>
      </c>
      <c r="B547" s="73" t="s">
        <v>539</v>
      </c>
      <c r="C547" s="78">
        <v>0</v>
      </c>
      <c r="D547" s="78">
        <v>0</v>
      </c>
      <c r="E547" s="3">
        <v>0</v>
      </c>
    </row>
    <row r="548" spans="1:5" x14ac:dyDescent="0.25">
      <c r="A548" s="102" t="s">
        <v>536</v>
      </c>
      <c r="B548" s="102" t="s">
        <v>529</v>
      </c>
      <c r="C548" s="102">
        <v>999.59</v>
      </c>
      <c r="D548" s="102">
        <v>0.2</v>
      </c>
      <c r="E548" s="104">
        <v>45088</v>
      </c>
    </row>
    <row r="549" spans="1:5" x14ac:dyDescent="0.25">
      <c r="A549" s="102" t="s">
        <v>536</v>
      </c>
      <c r="B549" s="102" t="s">
        <v>530</v>
      </c>
      <c r="C549" s="102">
        <v>998.54</v>
      </c>
      <c r="D549" s="102">
        <v>0.22</v>
      </c>
      <c r="E549" s="104">
        <v>45088</v>
      </c>
    </row>
    <row r="550" spans="1:5" x14ac:dyDescent="0.25">
      <c r="A550" s="102" t="s">
        <v>536</v>
      </c>
      <c r="B550" s="102" t="s">
        <v>531</v>
      </c>
      <c r="C550" s="102">
        <v>999.38</v>
      </c>
      <c r="D550" s="102">
        <v>0.2</v>
      </c>
      <c r="E550" s="104">
        <v>45088</v>
      </c>
    </row>
    <row r="551" spans="1:5" x14ac:dyDescent="0.25">
      <c r="A551" s="102" t="s">
        <v>536</v>
      </c>
      <c r="B551" s="102" t="s">
        <v>532</v>
      </c>
      <c r="C551" s="102">
        <v>999.93</v>
      </c>
      <c r="D551" s="102">
        <v>0.22</v>
      </c>
      <c r="E551" s="104">
        <v>45088</v>
      </c>
    </row>
    <row r="552" spans="1:5" x14ac:dyDescent="0.25">
      <c r="A552" s="102"/>
      <c r="B552" s="102"/>
      <c r="C552" s="102"/>
      <c r="D552" s="102"/>
      <c r="E552" s="104"/>
    </row>
    <row r="553" spans="1:5" ht="18.75" x14ac:dyDescent="0.3">
      <c r="A553" s="73" t="s">
        <v>540</v>
      </c>
      <c r="B553" s="73" t="s">
        <v>541</v>
      </c>
      <c r="C553" s="78">
        <v>0</v>
      </c>
      <c r="D553" s="78">
        <v>0</v>
      </c>
      <c r="E553" s="3">
        <v>0</v>
      </c>
    </row>
    <row r="554" spans="1:5" x14ac:dyDescent="0.25">
      <c r="A554" s="102" t="s">
        <v>537</v>
      </c>
      <c r="B554" s="102" t="s">
        <v>533</v>
      </c>
      <c r="C554" s="102">
        <v>498.62</v>
      </c>
      <c r="D554" s="102">
        <v>0.1</v>
      </c>
      <c r="E554" s="104">
        <v>45088</v>
      </c>
    </row>
    <row r="555" spans="1:5" x14ac:dyDescent="0.25">
      <c r="A555" s="102" t="s">
        <v>537</v>
      </c>
      <c r="B555" s="102" t="s">
        <v>534</v>
      </c>
      <c r="C555" s="102">
        <v>499.21</v>
      </c>
      <c r="D555" s="102">
        <v>0.1</v>
      </c>
      <c r="E555" s="104">
        <v>45088</v>
      </c>
    </row>
    <row r="556" spans="1:5" x14ac:dyDescent="0.25">
      <c r="A556" s="102" t="s">
        <v>537</v>
      </c>
      <c r="B556" s="102" t="s">
        <v>535</v>
      </c>
      <c r="C556" s="102">
        <v>499.71</v>
      </c>
      <c r="D556" s="102">
        <v>0.1</v>
      </c>
      <c r="E556" s="104">
        <v>45088</v>
      </c>
    </row>
    <row r="557" spans="1:5" x14ac:dyDescent="0.25">
      <c r="A557" s="102"/>
      <c r="B557" s="102"/>
      <c r="C557" s="103"/>
      <c r="D557" s="103"/>
      <c r="E557" s="104"/>
    </row>
    <row r="558" spans="1:5" x14ac:dyDescent="0.25">
      <c r="A558" s="102"/>
      <c r="B558" s="102"/>
      <c r="C558" s="102"/>
      <c r="D558" s="102"/>
      <c r="E558" s="104"/>
    </row>
    <row r="559" spans="1:5" x14ac:dyDescent="0.25">
      <c r="A559" s="102"/>
      <c r="B559" s="102"/>
      <c r="C559" s="102"/>
      <c r="D559" s="102"/>
      <c r="E559" s="104"/>
    </row>
    <row r="560" spans="1:5" x14ac:dyDescent="0.25">
      <c r="A560" s="102"/>
      <c r="B560" s="102"/>
      <c r="C560" s="103"/>
      <c r="D560" s="103"/>
      <c r="E560" s="104"/>
    </row>
    <row r="561" spans="1:5" x14ac:dyDescent="0.25">
      <c r="A561" s="102"/>
      <c r="B561" s="102"/>
      <c r="C561" s="102"/>
      <c r="D561" s="102"/>
      <c r="E561" s="104"/>
    </row>
    <row r="562" spans="1:5" x14ac:dyDescent="0.25">
      <c r="A562" s="102"/>
      <c r="B562" s="102"/>
      <c r="C562" s="102"/>
      <c r="D562" s="102"/>
      <c r="E562" s="104"/>
    </row>
    <row r="563" spans="1:5" x14ac:dyDescent="0.25">
      <c r="A563" s="102"/>
      <c r="B563" s="102"/>
      <c r="C563" s="103"/>
      <c r="D563" s="103"/>
      <c r="E563" s="104"/>
    </row>
    <row r="564" spans="1:5" x14ac:dyDescent="0.25">
      <c r="A564" s="102"/>
      <c r="B564" s="102"/>
      <c r="C564" s="102"/>
      <c r="D564" s="102"/>
      <c r="E564" s="104"/>
    </row>
    <row r="565" spans="1:5" x14ac:dyDescent="0.25">
      <c r="A565" s="102"/>
      <c r="B565" s="102"/>
      <c r="C565" s="102"/>
      <c r="D565" s="102"/>
      <c r="E565" s="104"/>
    </row>
    <row r="566" spans="1:5" x14ac:dyDescent="0.25">
      <c r="A566" s="102"/>
      <c r="B566" s="102"/>
      <c r="C566" s="103"/>
      <c r="D566" s="103"/>
      <c r="E566" s="104"/>
    </row>
    <row r="567" spans="1:5" x14ac:dyDescent="0.25">
      <c r="A567" s="102"/>
      <c r="B567" s="102"/>
      <c r="C567" s="102"/>
      <c r="D567" s="102"/>
      <c r="E567" s="104"/>
    </row>
    <row r="568" spans="1:5" x14ac:dyDescent="0.25">
      <c r="A568" s="102"/>
      <c r="B568" s="102"/>
      <c r="C568" s="102"/>
      <c r="D568" s="102"/>
      <c r="E568" s="10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Button 1">
              <controlPr defaultSize="0" print="0" autoFill="0" autoPict="0" macro="[0]!RetornarTelaBD">
                <anchor moveWithCells="1" sizeWithCells="1">
                  <from>
                    <xdr:col>6</xdr:col>
                    <xdr:colOff>0</xdr:colOff>
                    <xdr:row>0</xdr:row>
                    <xdr:rowOff>447675</xdr:rowOff>
                  </from>
                  <to>
                    <xdr:col>9</xdr:col>
                    <xdr:colOff>533400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E30"/>
  <sheetViews>
    <sheetView showGridLines="0" showRowColHeaders="0" topLeftCell="A2" zoomScale="118" zoomScaleNormal="118" workbookViewId="0">
      <selection activeCell="A2" sqref="A2:E100"/>
    </sheetView>
  </sheetViews>
  <sheetFormatPr defaultRowHeight="15" x14ac:dyDescent="0.25"/>
  <cols>
    <col min="1" max="1" width="9.42578125" customWidth="1"/>
    <col min="2" max="2" width="44.85546875" customWidth="1"/>
    <col min="3" max="3" width="18" customWidth="1"/>
    <col min="4" max="4" width="17" customWidth="1"/>
    <col min="5" max="5" width="17.28515625" customWidth="1"/>
  </cols>
  <sheetData>
    <row r="1" spans="1:5" ht="37.5" x14ac:dyDescent="0.25">
      <c r="A1" s="1" t="s">
        <v>13</v>
      </c>
      <c r="B1" s="1" t="s">
        <v>12</v>
      </c>
      <c r="C1" s="1" t="s">
        <v>21</v>
      </c>
      <c r="D1" s="1" t="s">
        <v>22</v>
      </c>
      <c r="E1" s="2" t="s">
        <v>23</v>
      </c>
    </row>
    <row r="2" spans="1:5" ht="18.75" x14ac:dyDescent="0.25">
      <c r="A2" s="3"/>
      <c r="B2" s="3"/>
      <c r="C2" s="3"/>
      <c r="D2" s="3"/>
      <c r="E2" s="3"/>
    </row>
    <row r="3" spans="1:5" ht="18.75" x14ac:dyDescent="0.3">
      <c r="A3" s="3">
        <v>3446</v>
      </c>
      <c r="B3" s="3" t="s">
        <v>24</v>
      </c>
      <c r="C3" s="3" t="s">
        <v>25</v>
      </c>
      <c r="D3" s="3" t="s">
        <v>26</v>
      </c>
      <c r="E3" s="4" t="s">
        <v>20</v>
      </c>
    </row>
    <row r="4" spans="1:5" ht="18.75" x14ac:dyDescent="0.3">
      <c r="A4" s="5" t="s">
        <v>27</v>
      </c>
      <c r="B4" s="3" t="s">
        <v>28</v>
      </c>
      <c r="C4" s="3" t="s">
        <v>25</v>
      </c>
      <c r="D4" s="3" t="s">
        <v>29</v>
      </c>
      <c r="E4" s="7" t="s">
        <v>20</v>
      </c>
    </row>
    <row r="5" spans="1:5" ht="18.75" x14ac:dyDescent="0.25">
      <c r="A5" s="6" t="s">
        <v>30</v>
      </c>
      <c r="B5" s="3" t="s">
        <v>31</v>
      </c>
      <c r="C5" s="3" t="s">
        <v>25</v>
      </c>
      <c r="D5" s="3" t="s">
        <v>32</v>
      </c>
      <c r="E5" s="7" t="s">
        <v>20</v>
      </c>
    </row>
    <row r="6" spans="1:5" ht="18.75" x14ac:dyDescent="0.3">
      <c r="A6" s="3">
        <v>4234</v>
      </c>
      <c r="B6" s="3" t="s">
        <v>33</v>
      </c>
      <c r="C6" s="3" t="s">
        <v>25</v>
      </c>
      <c r="D6" s="3" t="s">
        <v>34</v>
      </c>
      <c r="E6" s="4" t="s">
        <v>20</v>
      </c>
    </row>
    <row r="7" spans="1:5" ht="18.75" x14ac:dyDescent="0.3">
      <c r="A7" s="3">
        <v>3392</v>
      </c>
      <c r="B7" s="3" t="s">
        <v>35</v>
      </c>
      <c r="C7" s="3" t="s">
        <v>36</v>
      </c>
      <c r="D7" s="3" t="s">
        <v>37</v>
      </c>
      <c r="E7" s="4" t="s">
        <v>20</v>
      </c>
    </row>
    <row r="8" spans="1:5" ht="18.75" x14ac:dyDescent="0.3">
      <c r="A8" s="3">
        <v>1320</v>
      </c>
      <c r="B8" s="3" t="s">
        <v>38</v>
      </c>
      <c r="C8" s="3" t="s">
        <v>39</v>
      </c>
      <c r="D8" s="3" t="s">
        <v>40</v>
      </c>
      <c r="E8" s="4" t="s">
        <v>20</v>
      </c>
    </row>
    <row r="9" spans="1:5" ht="18.75" x14ac:dyDescent="0.3">
      <c r="A9" s="3">
        <v>5563</v>
      </c>
      <c r="B9" s="3" t="s">
        <v>41</v>
      </c>
      <c r="C9" s="3" t="s">
        <v>42</v>
      </c>
      <c r="D9" s="3" t="s">
        <v>43</v>
      </c>
      <c r="E9" s="4" t="s">
        <v>20</v>
      </c>
    </row>
    <row r="10" spans="1:5" ht="18.75" x14ac:dyDescent="0.3">
      <c r="A10" s="3">
        <v>5033</v>
      </c>
      <c r="B10" s="3" t="s">
        <v>44</v>
      </c>
      <c r="C10" s="3" t="s">
        <v>45</v>
      </c>
      <c r="D10" s="3" t="s">
        <v>46</v>
      </c>
      <c r="E10" s="4" t="s">
        <v>20</v>
      </c>
    </row>
    <row r="11" spans="1:5" ht="18.75" x14ac:dyDescent="0.3">
      <c r="A11" s="3">
        <v>4101</v>
      </c>
      <c r="B11" s="3" t="s">
        <v>47</v>
      </c>
      <c r="C11" s="3" t="s">
        <v>25</v>
      </c>
      <c r="D11" s="8" t="s">
        <v>40</v>
      </c>
      <c r="E11" s="4" t="s">
        <v>20</v>
      </c>
    </row>
    <row r="12" spans="1:5" ht="18.75" x14ac:dyDescent="0.3">
      <c r="A12" s="3">
        <v>1583</v>
      </c>
      <c r="B12" s="3" t="s">
        <v>48</v>
      </c>
      <c r="C12" s="3" t="s">
        <v>39</v>
      </c>
      <c r="D12" s="3">
        <v>975</v>
      </c>
      <c r="E12" s="4" t="s">
        <v>20</v>
      </c>
    </row>
    <row r="13" spans="1:5" ht="18.75" x14ac:dyDescent="0.3">
      <c r="A13" s="3">
        <v>3214</v>
      </c>
      <c r="B13" s="3" t="s">
        <v>49</v>
      </c>
      <c r="C13" s="3" t="s">
        <v>50</v>
      </c>
      <c r="D13" s="3">
        <v>601909</v>
      </c>
      <c r="E13" s="4" t="s">
        <v>20</v>
      </c>
    </row>
    <row r="14" spans="1:5" ht="18.75" x14ac:dyDescent="0.3">
      <c r="A14" s="3">
        <v>1652</v>
      </c>
      <c r="B14" s="3" t="s">
        <v>51</v>
      </c>
      <c r="C14" s="3" t="s">
        <v>52</v>
      </c>
      <c r="D14" s="3">
        <v>195312</v>
      </c>
      <c r="E14" s="4" t="s">
        <v>20</v>
      </c>
    </row>
    <row r="15" spans="1:5" ht="18.75" x14ac:dyDescent="0.3">
      <c r="A15" s="3">
        <v>3341</v>
      </c>
      <c r="B15" s="3" t="s">
        <v>53</v>
      </c>
      <c r="C15" s="3" t="s">
        <v>54</v>
      </c>
      <c r="D15" s="3">
        <v>18099</v>
      </c>
      <c r="E15" s="4" t="s">
        <v>20</v>
      </c>
    </row>
    <row r="16" spans="1:5" ht="18.75" x14ac:dyDescent="0.3">
      <c r="A16" s="3">
        <v>1384</v>
      </c>
      <c r="B16" s="3" t="s">
        <v>55</v>
      </c>
      <c r="C16" s="3" t="s">
        <v>56</v>
      </c>
      <c r="D16" s="3" t="s">
        <v>40</v>
      </c>
      <c r="E16" s="4" t="s">
        <v>20</v>
      </c>
    </row>
    <row r="17" spans="1:5" ht="18.75" x14ac:dyDescent="0.3">
      <c r="A17" s="3">
        <v>3568</v>
      </c>
      <c r="B17" s="3" t="s">
        <v>57</v>
      </c>
      <c r="C17" s="3" t="s">
        <v>58</v>
      </c>
      <c r="D17" s="3">
        <v>12096</v>
      </c>
      <c r="E17" s="4" t="s">
        <v>20</v>
      </c>
    </row>
    <row r="18" spans="1:5" ht="18.75" x14ac:dyDescent="0.3">
      <c r="A18" s="3">
        <v>4962</v>
      </c>
      <c r="B18" s="3" t="s">
        <v>57</v>
      </c>
      <c r="C18" s="3" t="s">
        <v>58</v>
      </c>
      <c r="D18" s="3">
        <v>939</v>
      </c>
      <c r="E18" s="4" t="s">
        <v>20</v>
      </c>
    </row>
    <row r="19" spans="1:5" ht="18.75" x14ac:dyDescent="0.3">
      <c r="A19" s="3">
        <v>4147</v>
      </c>
      <c r="B19" s="3" t="s">
        <v>59</v>
      </c>
      <c r="C19" s="3" t="s">
        <v>58</v>
      </c>
      <c r="D19" s="3">
        <v>56</v>
      </c>
      <c r="E19" s="4" t="s">
        <v>20</v>
      </c>
    </row>
    <row r="20" spans="1:5" ht="18.75" x14ac:dyDescent="0.3">
      <c r="A20" s="3">
        <v>4977</v>
      </c>
      <c r="B20" s="3" t="s">
        <v>60</v>
      </c>
      <c r="C20" s="3" t="s">
        <v>61</v>
      </c>
      <c r="D20" s="3" t="s">
        <v>62</v>
      </c>
      <c r="E20" s="4" t="s">
        <v>20</v>
      </c>
    </row>
    <row r="21" spans="1:5" ht="18.75" x14ac:dyDescent="0.3">
      <c r="A21" s="3">
        <v>3129</v>
      </c>
      <c r="B21" s="3" t="s">
        <v>63</v>
      </c>
      <c r="C21" s="3" t="s">
        <v>64</v>
      </c>
      <c r="D21" s="3" t="s">
        <v>65</v>
      </c>
      <c r="E21" s="4" t="s">
        <v>20</v>
      </c>
    </row>
    <row r="22" spans="1:5" ht="18.75" x14ac:dyDescent="0.3">
      <c r="A22" s="3">
        <v>732</v>
      </c>
      <c r="B22" s="3" t="s">
        <v>66</v>
      </c>
      <c r="C22" s="3" t="s">
        <v>67</v>
      </c>
      <c r="D22" s="3" t="s">
        <v>40</v>
      </c>
      <c r="E22" s="4" t="s">
        <v>20</v>
      </c>
    </row>
    <row r="23" spans="1:5" ht="18.75" x14ac:dyDescent="0.3">
      <c r="A23" s="3">
        <v>1156</v>
      </c>
      <c r="B23" s="3" t="s">
        <v>66</v>
      </c>
      <c r="C23" s="3" t="s">
        <v>67</v>
      </c>
      <c r="D23" s="3" t="s">
        <v>40</v>
      </c>
      <c r="E23" s="4" t="s">
        <v>20</v>
      </c>
    </row>
    <row r="24" spans="1:5" ht="18.75" x14ac:dyDescent="0.3">
      <c r="A24" s="3">
        <v>3144</v>
      </c>
      <c r="B24" s="3" t="s">
        <v>68</v>
      </c>
      <c r="C24" s="3" t="s">
        <v>69</v>
      </c>
      <c r="D24" s="3">
        <v>16110764</v>
      </c>
      <c r="E24" s="4" t="s">
        <v>20</v>
      </c>
    </row>
    <row r="25" spans="1:5" ht="18.75" x14ac:dyDescent="0.3">
      <c r="A25" s="3">
        <v>3789</v>
      </c>
      <c r="B25" s="3" t="s">
        <v>70</v>
      </c>
      <c r="C25" s="3" t="s">
        <v>58</v>
      </c>
      <c r="D25" s="3">
        <v>51</v>
      </c>
      <c r="E25" s="4" t="s">
        <v>20</v>
      </c>
    </row>
    <row r="26" spans="1:5" ht="18.75" x14ac:dyDescent="0.3">
      <c r="A26" s="3">
        <v>4171</v>
      </c>
      <c r="B26" s="3" t="s">
        <v>71</v>
      </c>
      <c r="C26" s="3" t="s">
        <v>50</v>
      </c>
      <c r="D26" s="3">
        <v>4010702001013</v>
      </c>
      <c r="E26" s="4" t="s">
        <v>20</v>
      </c>
    </row>
    <row r="27" spans="1:5" ht="18.75" x14ac:dyDescent="0.3">
      <c r="A27" s="3">
        <v>1624</v>
      </c>
      <c r="B27" s="3" t="s">
        <v>72</v>
      </c>
      <c r="C27" s="3" t="s">
        <v>73</v>
      </c>
      <c r="D27" s="3">
        <v>2608024</v>
      </c>
      <c r="E27" s="4" t="s">
        <v>20</v>
      </c>
    </row>
    <row r="28" spans="1:5" ht="18.75" x14ac:dyDescent="0.3">
      <c r="A28" s="3">
        <v>1623</v>
      </c>
      <c r="B28" s="3" t="s">
        <v>74</v>
      </c>
      <c r="C28" s="3" t="s">
        <v>73</v>
      </c>
      <c r="D28" s="3">
        <v>201010</v>
      </c>
      <c r="E28" s="4" t="s">
        <v>20</v>
      </c>
    </row>
    <row r="29" spans="1:5" ht="18.75" x14ac:dyDescent="0.3">
      <c r="A29" s="3">
        <v>3002</v>
      </c>
      <c r="B29" s="3" t="s">
        <v>75</v>
      </c>
      <c r="C29" s="3" t="s">
        <v>76</v>
      </c>
      <c r="D29" s="3">
        <v>708164</v>
      </c>
      <c r="E29" s="4" t="s">
        <v>20</v>
      </c>
    </row>
    <row r="30" spans="1:5" ht="18.75" x14ac:dyDescent="0.3">
      <c r="A30" s="3">
        <v>3209</v>
      </c>
      <c r="B30" s="3" t="s">
        <v>77</v>
      </c>
      <c r="C30" s="3" t="s">
        <v>78</v>
      </c>
      <c r="D30" s="3" t="s">
        <v>79</v>
      </c>
      <c r="E30" s="4" t="s">
        <v>20</v>
      </c>
    </row>
  </sheetData>
  <sheetProtection sheet="1" objects="1" scenarios="1"/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Button 1">
              <controlPr defaultSize="0" print="0" autoFill="0" autoPict="0" macro="[0]!RetornarTelaBD">
                <anchor moveWithCells="1" sizeWithCells="1">
                  <from>
                    <xdr:col>6</xdr:col>
                    <xdr:colOff>476250</xdr:colOff>
                    <xdr:row>1</xdr:row>
                    <xdr:rowOff>0</xdr:rowOff>
                  </from>
                  <to>
                    <xdr:col>10</xdr:col>
                    <xdr:colOff>400050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F7"/>
  <sheetViews>
    <sheetView topLeftCell="A2" workbookViewId="0">
      <selection activeCell="F31" sqref="F30:F31"/>
    </sheetView>
  </sheetViews>
  <sheetFormatPr defaultRowHeight="15" x14ac:dyDescent="0.25"/>
  <cols>
    <col min="1" max="2" width="21.140625" customWidth="1"/>
    <col min="3" max="3" width="17.28515625" bestFit="1" customWidth="1"/>
    <col min="4" max="4" width="22.7109375" bestFit="1" customWidth="1"/>
    <col min="5" max="6" width="25.85546875" bestFit="1" customWidth="1"/>
  </cols>
  <sheetData>
    <row r="1" spans="1:6" ht="18.75" x14ac:dyDescent="0.25">
      <c r="A1" s="79" t="s">
        <v>8</v>
      </c>
      <c r="B1" s="79" t="s">
        <v>5</v>
      </c>
      <c r="C1" s="79" t="s">
        <v>15</v>
      </c>
      <c r="D1" s="79" t="s">
        <v>16</v>
      </c>
      <c r="E1" s="79" t="s">
        <v>17</v>
      </c>
      <c r="F1" s="79" t="s">
        <v>18</v>
      </c>
    </row>
    <row r="2" spans="1:6" x14ac:dyDescent="0.25">
      <c r="A2" s="25"/>
      <c r="B2" s="25"/>
      <c r="C2" s="25"/>
      <c r="D2" s="25"/>
      <c r="E2" s="25"/>
      <c r="F2" s="25"/>
    </row>
    <row r="3" spans="1:6" ht="18.75" x14ac:dyDescent="0.3">
      <c r="A3" s="73" t="s">
        <v>340</v>
      </c>
      <c r="B3" s="73" t="s">
        <v>346</v>
      </c>
      <c r="C3" s="73" t="s">
        <v>342</v>
      </c>
      <c r="D3" s="73"/>
      <c r="E3" s="74">
        <v>1E-3</v>
      </c>
      <c r="F3" s="3">
        <v>0</v>
      </c>
    </row>
    <row r="4" spans="1:6" ht="18.75" x14ac:dyDescent="0.3">
      <c r="A4" s="73" t="s">
        <v>340</v>
      </c>
      <c r="B4" s="73" t="s">
        <v>346</v>
      </c>
      <c r="C4" s="73" t="s">
        <v>343</v>
      </c>
      <c r="D4" s="73"/>
      <c r="E4" s="74">
        <v>0</v>
      </c>
      <c r="F4" s="3">
        <v>0</v>
      </c>
    </row>
    <row r="5" spans="1:6" ht="18.75" x14ac:dyDescent="0.3">
      <c r="A5" s="73" t="s">
        <v>340</v>
      </c>
      <c r="B5" s="73" t="s">
        <v>346</v>
      </c>
      <c r="C5" s="73" t="s">
        <v>344</v>
      </c>
      <c r="D5" s="73"/>
      <c r="E5" s="74">
        <v>0</v>
      </c>
      <c r="F5" s="3">
        <v>0</v>
      </c>
    </row>
    <row r="6" spans="1:6" x14ac:dyDescent="0.25">
      <c r="A6" s="25"/>
      <c r="B6" s="25"/>
      <c r="C6" s="25"/>
      <c r="D6" s="25"/>
      <c r="E6" s="25"/>
      <c r="F6" s="25"/>
    </row>
    <row r="7" spans="1:6" ht="18.75" x14ac:dyDescent="0.3">
      <c r="A7" s="73" t="s">
        <v>345</v>
      </c>
      <c r="B7" s="73" t="s">
        <v>347</v>
      </c>
      <c r="C7" s="73" t="s">
        <v>348</v>
      </c>
      <c r="D7" s="73"/>
      <c r="E7" s="74">
        <v>0</v>
      </c>
      <c r="F7" s="3">
        <v>0</v>
      </c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AnaliseTorio</vt:lpstr>
      <vt:lpstr>BDVidrarias</vt:lpstr>
      <vt:lpstr>BDEquipamentos</vt:lpstr>
      <vt:lpstr>BDMicropipetas</vt:lpstr>
      <vt:lpstr>AnaliseTorio!Area_de_impressao</vt:lpstr>
      <vt:lpstr>Equipamentos</vt:lpstr>
      <vt:lpstr>MicroPipeta</vt:lpstr>
      <vt:lpstr>AnaliseTorio!Titulos_de_impressao</vt:lpstr>
      <vt:lpstr>VIDRARIAS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Rey Silva</dc:creator>
  <cp:lastModifiedBy>Daniela Rey Silva</cp:lastModifiedBy>
  <cp:lastPrinted>2014-02-19T13:52:39Z</cp:lastPrinted>
  <dcterms:created xsi:type="dcterms:W3CDTF">2011-07-18T11:59:06Z</dcterms:created>
  <dcterms:modified xsi:type="dcterms:W3CDTF">2015-03-19T16:50:54Z</dcterms:modified>
</cp:coreProperties>
</file>